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65" windowWidth="19320" windowHeight="11715" tabRatio="842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Bilanz!$A$1:$E$53</definedName>
    <definedName name="_xlnm.Print_Area" localSheetId="2">Gesamtergebnisrechnung!$A$1:$D$28</definedName>
    <definedName name="_xlnm.Print_Area" localSheetId="1">GuV!$A$1:$E$38</definedName>
    <definedName name="_xlnm.Print_Area" localSheetId="0">Übersicht!$A$1:$D$42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I12" i="10" l="1"/>
  <c r="H12" i="10"/>
  <c r="F12" i="10"/>
  <c r="E12" i="10"/>
  <c r="D12" i="10"/>
  <c r="C12" i="10"/>
  <c r="B12" i="10"/>
  <c r="J23" i="10"/>
  <c r="I25" i="10"/>
  <c r="E37" i="7" l="1"/>
  <c r="E26" i="7"/>
  <c r="E8" i="7"/>
  <c r="D26" i="1"/>
  <c r="D11" i="1" l="1"/>
  <c r="G21" i="10" l="1"/>
  <c r="C25" i="10"/>
  <c r="D25" i="10"/>
  <c r="E25" i="10"/>
  <c r="F25" i="10"/>
  <c r="H25" i="10"/>
  <c r="B25" i="10"/>
  <c r="G10" i="10"/>
  <c r="J10" i="10" s="1"/>
  <c r="G11" i="10"/>
  <c r="J11" i="10" s="1"/>
  <c r="G9" i="10"/>
  <c r="E28" i="7"/>
  <c r="D44" i="7"/>
  <c r="D47" i="7" s="1"/>
  <c r="D48" i="7" s="1"/>
  <c r="C21" i="7"/>
  <c r="E21" i="7" s="1"/>
  <c r="E24" i="2"/>
  <c r="J9" i="10" l="1"/>
  <c r="J12" i="10" s="1"/>
  <c r="G12" i="10"/>
  <c r="G22" i="10"/>
  <c r="G24" i="10"/>
  <c r="J24" i="10" s="1"/>
  <c r="E13" i="7"/>
  <c r="E14" i="7"/>
  <c r="D9" i="2"/>
  <c r="C9" i="2"/>
  <c r="E8" i="2"/>
  <c r="E7" i="2"/>
  <c r="D36" i="1"/>
  <c r="D20" i="1"/>
  <c r="G25" i="10" l="1"/>
  <c r="J22" i="10"/>
  <c r="D21" i="1"/>
  <c r="E45" i="7" l="1"/>
  <c r="E20" i="7"/>
  <c r="E12" i="7"/>
  <c r="E6" i="7"/>
  <c r="E30" i="7"/>
  <c r="E29" i="7"/>
  <c r="E42" i="7" l="1"/>
  <c r="E9" i="7" l="1"/>
  <c r="E10" i="7"/>
  <c r="C19" i="6"/>
  <c r="C10" i="6"/>
  <c r="B19" i="6"/>
  <c r="D19" i="2"/>
  <c r="D15" i="2"/>
  <c r="C15" i="2"/>
  <c r="C20" i="6" l="1"/>
  <c r="C21" i="6" s="1"/>
  <c r="D26" i="2"/>
  <c r="D33" i="1"/>
  <c r="D34" i="1"/>
  <c r="D35" i="1"/>
  <c r="D37" i="1"/>
  <c r="D38" i="1"/>
  <c r="D29" i="2" l="1"/>
  <c r="D32" i="2" s="1"/>
  <c r="E25" i="2"/>
  <c r="E30" i="2"/>
  <c r="D7" i="6" l="1"/>
  <c r="D8" i="6"/>
  <c r="E7" i="7" l="1"/>
  <c r="D12" i="1" l="1"/>
  <c r="D28" i="1" l="1"/>
  <c r="D27" i="1"/>
  <c r="D13" i="1"/>
  <c r="D10" i="1"/>
  <c r="D32" i="1"/>
  <c r="D29" i="1"/>
  <c r="D16" i="1"/>
  <c r="D15" i="1"/>
  <c r="D14" i="1"/>
  <c r="D9" i="1"/>
  <c r="D8" i="1"/>
  <c r="D7" i="1"/>
  <c r="D6" i="1"/>
  <c r="D5" i="1"/>
  <c r="E39" i="7" l="1"/>
  <c r="E40" i="7"/>
  <c r="E41" i="7"/>
  <c r="E43" i="7"/>
  <c r="D17" i="1" l="1"/>
  <c r="E33" i="7" l="1"/>
  <c r="C44" i="7"/>
  <c r="C47" i="7" s="1"/>
  <c r="C48" i="7" s="1"/>
  <c r="E48" i="7" s="1"/>
  <c r="D21" i="7"/>
  <c r="E17" i="7"/>
  <c r="E46" i="7"/>
  <c r="E36" i="7"/>
  <c r="E35" i="7"/>
  <c r="E34" i="7"/>
  <c r="E32" i="7"/>
  <c r="E31" i="7"/>
  <c r="E27" i="7"/>
  <c r="E19" i="7"/>
  <c r="E18" i="7"/>
  <c r="E16" i="7"/>
  <c r="E15" i="7"/>
  <c r="E11" i="7"/>
  <c r="E5" i="7"/>
  <c r="D18" i="6"/>
  <c r="D17" i="6"/>
  <c r="D16" i="6"/>
  <c r="D14" i="6"/>
  <c r="D13" i="6"/>
  <c r="D9" i="6"/>
  <c r="D5" i="6"/>
  <c r="E27" i="2"/>
  <c r="E23" i="2"/>
  <c r="E22" i="2"/>
  <c r="E21" i="2"/>
  <c r="E18" i="2"/>
  <c r="E17" i="2"/>
  <c r="E14" i="2"/>
  <c r="E13" i="2"/>
  <c r="E11" i="2"/>
  <c r="E6" i="2"/>
  <c r="E5" i="2"/>
  <c r="B10" i="6"/>
  <c r="C19" i="2"/>
  <c r="C26" i="2" s="1"/>
  <c r="C29" i="2" s="1"/>
  <c r="E9" i="2"/>
  <c r="B20" i="6" l="1"/>
  <c r="B21" i="6" s="1"/>
  <c r="D10" i="6"/>
  <c r="D20" i="6"/>
  <c r="J21" i="10"/>
  <c r="J25" i="10" s="1"/>
  <c r="E44" i="7"/>
  <c r="D19" i="6"/>
  <c r="D21" i="6"/>
  <c r="E19" i="2"/>
  <c r="E15" i="2"/>
  <c r="E29" i="2"/>
  <c r="E47" i="7"/>
  <c r="C32" i="2"/>
  <c r="E26" i="2" l="1"/>
  <c r="E32" i="2" l="1"/>
</calcChain>
</file>

<file path=xl/sharedStrings.xml><?xml version="1.0" encoding="utf-8"?>
<sst xmlns="http://schemas.openxmlformats.org/spreadsheetml/2006/main" count="232" uniqueCount="146">
  <si>
    <t>Ver-</t>
  </si>
  <si>
    <t>änderung</t>
  </si>
  <si>
    <t>Notes</t>
  </si>
  <si>
    <t>(in Mio €)</t>
  </si>
  <si>
    <t>(in %)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</si>
  <si>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</si>
  <si>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</si>
  <si>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</si>
  <si>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</si>
  <si>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</si>
  <si>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</si>
  <si>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</si>
  <si>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</si>
  <si>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</si>
  <si>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</si>
  <si>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</si>
  <si>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</si>
  <si>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</si>
  <si>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</si>
  <si>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</si>
  <si>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</si>
  <si>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</si>
  <si>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</si>
  <si>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</si>
  <si>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</si>
  <si>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</si>
  <si>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Kennzahlen (in %)</t>
  </si>
  <si>
    <t>Cost-Income-Ratio (CIR)</t>
  </si>
  <si>
    <t>Return-on-Equity (RoE)</t>
  </si>
  <si>
    <t>31.12.</t>
  </si>
  <si>
    <t>Bilanzsumme</t>
  </si>
  <si>
    <t>Kundeneinlagen</t>
  </si>
  <si>
    <t>Kundenkredite</t>
  </si>
  <si>
    <t>Eigenkapital</t>
  </si>
  <si>
    <t>Regulatorische Kennzahlen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</si>
  <si>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</si>
  <si>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</si>
  <si>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</si>
  <si>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</si>
  <si>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</si>
  <si>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</si>
  <si>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</si>
  <si>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</si>
  <si>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</si>
  <si>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</si>
  <si>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</si>
  <si>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</si>
  <si>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</si>
  <si>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</si>
  <si>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</si>
  <si>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</si>
  <si>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</si>
  <si>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</si>
  <si>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</si>
  <si>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</si>
  <si>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</si>
  <si>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</si>
  <si>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</si>
  <si>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</si>
  <si>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</si>
  <si>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</si>
  <si>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</si>
  <si>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</si>
  <si>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</si>
  <si>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</si>
  <si>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</si>
  <si>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</si>
  <si>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</si>
  <si>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</si>
  <si>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</si>
  <si>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</si>
  <si>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</si>
  <si>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</si>
  <si>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</si>
  <si>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</si>
  <si>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</si>
  <si>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</si>
  <si>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</si>
  <si>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</si>
  <si>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</si>
  <si>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</si>
  <si>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</si>
  <si>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</si>
  <si>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</si>
  <si>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</si>
  <si>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</si>
  <si>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</si>
  <si>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</si>
  <si>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</si>
  <si>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</si>
  <si>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</si>
  <si>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</si>
  <si>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</si>
  <si>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</si>
  <si>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</si>
  <si>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</si>
  <si>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Veränderung (in %)</t>
  </si>
  <si>
    <t>Ergebnis aus erfolgswirksam zum Fair Value bewerteten Finanzinstrumenten</t>
  </si>
  <si>
    <t>Ergebnis aus erfolgswirksam zum Fair Value bewerteten Finanzinstrumenten einschließlich Hedge Accounting</t>
  </si>
  <si>
    <t>Gesamtkapitalquote (in %)</t>
  </si>
  <si>
    <t>Hartes Kernkapital (in Mio €)</t>
  </si>
  <si>
    <t>Ergänzungskapital (in Mio €)</t>
  </si>
  <si>
    <t>Zum Verkauf bestimmte Vermögenswerte</t>
  </si>
  <si>
    <t>Zum Verkauf bestimmte Passiva</t>
  </si>
  <si>
    <t>Sonstiges Ergebnis, das in Folgeperioden unter bestimmten Bedingungen in die Gewinn-und-Verlust-Rechnung umgegliedert wird</t>
  </si>
  <si>
    <t>Umgliederung aufgrund von Gewinn-/ Verlustrealisierungen</t>
  </si>
  <si>
    <t>Harte Kernkapitalquote (in %)</t>
  </si>
  <si>
    <t>Zusätz-</t>
  </si>
  <si>
    <t>kapitalbe-</t>
  </si>
  <si>
    <t>standteile</t>
  </si>
  <si>
    <t>liche Eigen-</t>
  </si>
  <si>
    <t>netes</t>
  </si>
  <si>
    <t>Gezeich-</t>
  </si>
  <si>
    <t>Zusätzliche Eigenkapitalbestandteile</t>
  </si>
  <si>
    <t>Eigenmittel (in Mio €)</t>
  </si>
  <si>
    <t>Veränderung</t>
  </si>
  <si>
    <t xml:space="preserve">Erfolgszahlen </t>
  </si>
  <si>
    <t>Bilanzzahlen</t>
  </si>
  <si>
    <t>Eigenkapital zum 1.1.2016</t>
  </si>
  <si>
    <t>Gesamtkernkapital (in Mio €)</t>
  </si>
  <si>
    <t>Ausgleichsposten für im Portfolio-Fair-Value-Hedge abgesicherte Finanzinstrumente</t>
  </si>
  <si>
    <t>Erfolgswirksam zum Fair Value bewertete finanzielle Vermögenswerte</t>
  </si>
  <si>
    <t xml:space="preserve">Erfolgswirksam zum Fair Value bewertete finanzielle Verpflichtungen </t>
  </si>
  <si>
    <t>Änderungen des Konsolidierungskreises</t>
  </si>
  <si>
    <t>Um-/Restrukturierungsaufwand</t>
  </si>
  <si>
    <t>Zinserträge aus Vermögenswerten</t>
  </si>
  <si>
    <t>Zinsaufwendungen aus Vermögenswerten</t>
  </si>
  <si>
    <t>Zinserträge aus Verbindlichkeiten</t>
  </si>
  <si>
    <t>Zinsaufwendungen aus Verbindlichkeiten</t>
  </si>
  <si>
    <t>Ergebnis vor Um-/Restrukturierung und Steuern</t>
  </si>
  <si>
    <t>Gesamtrisikobetrag (in Mio €)</t>
  </si>
  <si>
    <t>2017</t>
  </si>
  <si>
    <r>
      <t xml:space="preserve">2016 </t>
    </r>
    <r>
      <rPr>
        <vertAlign val="superscript"/>
        <sz val="8"/>
        <rFont val="Arial"/>
        <family val="2"/>
      </rPr>
      <t>1)</t>
    </r>
  </si>
  <si>
    <t>Verkürzte Eigenkapitalveränderungsrechnung</t>
  </si>
  <si>
    <t>Eigenkapital zum 1.1.2017</t>
  </si>
  <si>
    <t>Nach der Equity-Methode bilanzierte Anteile an Unternehmen - Anteil am Sonstigen Ergebnis</t>
  </si>
  <si>
    <t>Neubewertung der Nettoverbindlichkeit aus leistungsorientierten Pensionsplänen</t>
  </si>
  <si>
    <t xml:space="preserve">2016 </t>
  </si>
  <si>
    <t>Abweichungen ergeben.</t>
  </si>
  <si>
    <t>Aufgrund von Rundungen können sich bei Summenbildungen und bei der Berechnung von Prozentangaben geringfügige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</si>
  <si>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Die Vorjahreszahlen wurden angepasst; mit dem Ziel der Präzisierung des Zinsergebnisses erfolgt ein separater Ausweis von
   Zinsaufwendungen aus Vermögenswerten sowie Zinserträgen aus Verbindlichkeiten</t>
    </r>
  </si>
  <si>
    <t>1.1.-30.9.</t>
  </si>
  <si>
    <t>30.9.</t>
  </si>
  <si>
    <t>Eigenkapital zum 30.9.2017</t>
  </si>
  <si>
    <t>Eigenkapital zum 30.9.2016</t>
  </si>
  <si>
    <t>Konsolidierungseffekte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</si>
</sst>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#,##0_ ;\-#,##0\ "/>
    <numFmt numFmtId="171" formatCode="_-* #,##0.00\ _D_M_-;\-* #,##0.00\ _D_M_-;_-* &quot;-&quot;??\ _D_M_-;_-@_-"/>
    <numFmt numFmtId="172" formatCode="_-* #,##0.00_-;\-* #,##0.00_-;_-* \-??_-;_-@_-"/>
    <numFmt numFmtId="173" formatCode="_-* #,##0.00_-;\-* #,##0.00_-;_-* &quot;-&quot;??_-;_-@_-"/>
    <numFmt numFmtId="174" formatCode="[=0]&quot;-&quot;;General"/>
    <numFmt numFmtId="175" formatCode="0.0%"/>
  </numFmts>
  <fonts count="13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vertAlign val="superscript"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7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2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5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6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7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9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0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12" fillId="6" borderId="0">
      <alignment vertical="center"/>
    </xf>
    <xf numFmtId="0" fontId="28" fillId="6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6" fillId="63" borderId="22">
      <alignment vertical="center"/>
    </xf>
    <xf numFmtId="49" fontId="29" fillId="64" borderId="22">
      <alignment vertical="center"/>
    </xf>
    <xf numFmtId="49" fontId="26" fillId="18" borderId="22">
      <alignment vertical="center"/>
    </xf>
    <xf numFmtId="0" fontId="30" fillId="65" borderId="23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9" fillId="45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8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37" fillId="56" borderId="17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1" fillId="27" borderId="33" applyBorder="0"/>
    <xf numFmtId="4" fontId="12" fillId="67" borderId="30" applyNumberFormat="0" applyProtection="0">
      <alignment vertical="center"/>
    </xf>
    <xf numFmtId="4" fontId="38" fillId="7" borderId="21" applyNumberFormat="0" applyProtection="0">
      <alignment vertical="center"/>
    </xf>
    <xf numFmtId="4" fontId="12" fillId="24" borderId="30" applyNumberFormat="0" applyProtection="0">
      <alignment horizontal="left" vertical="center" indent="1"/>
    </xf>
    <xf numFmtId="0" fontId="12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0" applyNumberFormat="0" applyProtection="0">
      <alignment horizontal="left" vertical="top" indent="1"/>
    </xf>
    <xf numFmtId="4" fontId="40" fillId="72" borderId="31" applyNumberFormat="0" applyProtection="0">
      <alignment horizontal="left" vertical="center" indent="1"/>
    </xf>
    <xf numFmtId="0" fontId="2" fillId="73" borderId="21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1" applyFont="0" applyProtection="0">
      <alignment horizontal="right"/>
    </xf>
    <xf numFmtId="169" fontId="4" fillId="5" borderId="21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4" applyFont="0" applyProtection="0">
      <alignment horizontal="right"/>
    </xf>
    <xf numFmtId="0" fontId="4" fillId="75" borderId="21" applyNumberFormat="0" applyFont="0" applyAlignment="0" applyProtection="0"/>
    <xf numFmtId="0" fontId="26" fillId="61" borderId="21">
      <alignment vertical="center"/>
    </xf>
    <xf numFmtId="0" fontId="42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8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7"/>
    <xf numFmtId="167" fontId="4" fillId="7" borderId="7"/>
    <xf numFmtId="167" fontId="4" fillId="7" borderId="7"/>
    <xf numFmtId="167" fontId="4" fillId="7" borderId="7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7" applyNumberFormat="0" applyAlignment="0" applyProtection="0"/>
    <xf numFmtId="0" fontId="37" fillId="56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17" fillId="24" borderId="17" applyNumberFormat="0" applyAlignment="0" applyProtection="0"/>
    <xf numFmtId="0" fontId="37" fillId="56" borderId="17" applyNumberFormat="0" applyAlignment="0" applyProtection="0"/>
    <xf numFmtId="0" fontId="37" fillId="56" borderId="17" applyNumberFormat="0" applyAlignment="0" applyProtection="0"/>
    <xf numFmtId="0" fontId="17" fillId="24" borderId="17" applyNumberFormat="0" applyAlignment="0" applyProtection="0"/>
    <xf numFmtId="0" fontId="53" fillId="16" borderId="40" applyNumberFormat="0" applyAlignment="0" applyProtection="0"/>
    <xf numFmtId="0" fontId="53" fillId="16" borderId="40" applyNumberFormat="0" applyAlignment="0" applyProtection="0"/>
    <xf numFmtId="0" fontId="58" fillId="24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9" applyNumberFormat="0" applyAlignment="0" applyProtection="0"/>
    <xf numFmtId="0" fontId="63" fillId="24" borderId="19" applyNumberFormat="0" applyAlignment="0" applyProtection="0"/>
    <xf numFmtId="0" fontId="19" fillId="56" borderId="1" applyNumberFormat="0" applyAlignment="0" applyProtection="0"/>
    <xf numFmtId="0" fontId="64" fillId="24" borderId="19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9" applyNumberFormat="0" applyAlignment="0" applyProtection="0"/>
    <xf numFmtId="0" fontId="63" fillId="24" borderId="19" applyNumberFormat="0" applyAlignment="0" applyProtection="0"/>
    <xf numFmtId="0" fontId="62" fillId="24" borderId="19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36" fillId="10" borderId="0" applyNumberFormat="0" applyBorder="0" applyAlignment="0" applyProtection="0"/>
    <xf numFmtId="0" fontId="65" fillId="24" borderId="19" applyNumberFormat="0" applyAlignment="0" applyProtection="0"/>
    <xf numFmtId="0" fontId="66" fillId="24" borderId="19" applyNumberFormat="0" applyAlignment="0" applyProtection="0">
      <alignment vertical="center"/>
    </xf>
    <xf numFmtId="0" fontId="67" fillId="91" borderId="19" applyNumberFormat="0" applyAlignment="0" applyProtection="0"/>
    <xf numFmtId="0" fontId="19" fillId="56" borderId="1" applyNumberFormat="0" applyAlignment="0" applyProtection="0"/>
    <xf numFmtId="0" fontId="65" fillId="24" borderId="19" applyNumberFormat="0" applyAlignment="0" applyProtection="0"/>
    <xf numFmtId="0" fontId="64" fillId="24" borderId="19" applyNumberFormat="0" applyAlignment="0" applyProtection="0"/>
    <xf numFmtId="0" fontId="20" fillId="76" borderId="18" applyNumberFormat="0" applyAlignment="0" applyProtection="0"/>
    <xf numFmtId="0" fontId="68" fillId="0" borderId="43" applyNumberFormat="0" applyFill="0" applyAlignment="0" applyProtection="0"/>
    <xf numFmtId="0" fontId="69" fillId="76" borderId="18" applyNumberFormat="0" applyAlignment="0" applyProtection="0"/>
    <xf numFmtId="0" fontId="70" fillId="76" borderId="18" applyNumberFormat="0" applyAlignment="0" applyProtection="0">
      <alignment vertical="center"/>
    </xf>
    <xf numFmtId="0" fontId="20" fillId="48" borderId="18" applyNumberFormat="0" applyAlignment="0" applyProtection="0"/>
    <xf numFmtId="0" fontId="20" fillId="47" borderId="18" applyNumberFormat="0" applyAlignment="0" applyProtection="0"/>
    <xf numFmtId="0" fontId="69" fillId="76" borderId="18" applyNumberFormat="0" applyAlignment="0" applyProtection="0"/>
    <xf numFmtId="0" fontId="38" fillId="13" borderId="19" applyNumberFormat="0" applyAlignment="0" applyProtection="0"/>
    <xf numFmtId="0" fontId="35" fillId="53" borderId="1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21" fillId="13" borderId="19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9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9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9" applyNumberFormat="0" applyAlignment="0" applyProtection="0"/>
    <xf numFmtId="0" fontId="39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73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22" fillId="0" borderId="35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3" fillId="0" borderId="20" applyNumberFormat="0" applyFill="0" applyAlignment="0" applyProtection="0"/>
    <xf numFmtId="0" fontId="50" fillId="0" borderId="42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6" applyNumberFormat="0" applyFill="0" applyAlignment="0" applyProtection="0"/>
    <xf numFmtId="0" fontId="85" fillId="0" borderId="36" applyNumberFormat="0" applyFill="0" applyAlignment="0" applyProtection="0">
      <alignment vertical="center"/>
    </xf>
    <xf numFmtId="0" fontId="32" fillId="0" borderId="2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86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/>
    <xf numFmtId="0" fontId="33" fillId="0" borderId="26" applyNumberFormat="0" applyFill="0" applyAlignment="0" applyProtection="0"/>
    <xf numFmtId="0" fontId="44" fillId="0" borderId="37" applyNumberFormat="0" applyFill="0" applyAlignment="0" applyProtection="0"/>
    <xf numFmtId="0" fontId="87" fillId="0" borderId="44" applyNumberFormat="0" applyFill="0" applyAlignment="0" applyProtection="0"/>
    <xf numFmtId="0" fontId="88" fillId="0" borderId="44" applyNumberFormat="0" applyFill="0" applyAlignment="0" applyProtection="0">
      <alignment vertical="center"/>
    </xf>
    <xf numFmtId="0" fontId="34" fillId="0" borderId="45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9" applyNumberFormat="0" applyAlignment="0" applyProtection="0"/>
    <xf numFmtId="0" fontId="93" fillId="13" borderId="19" applyNumberFormat="0" applyAlignment="0" applyProtection="0">
      <alignment vertical="center"/>
    </xf>
    <xf numFmtId="0" fontId="35" fillId="53" borderId="19" applyNumberFormat="0" applyAlignment="0" applyProtection="0"/>
    <xf numFmtId="0" fontId="35" fillId="53" borderId="1" applyNumberFormat="0" applyAlignment="0" applyProtection="0"/>
    <xf numFmtId="0" fontId="92" fillId="13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3" applyNumberFormat="0" applyFill="0" applyAlignment="0" applyProtection="0"/>
    <xf numFmtId="0" fontId="95" fillId="0" borderId="43" applyNumberFormat="0" applyFill="0" applyAlignment="0" applyProtection="0">
      <alignment vertical="center"/>
    </xf>
    <xf numFmtId="0" fontId="96" fillId="0" borderId="46" applyNumberFormat="0" applyFill="0" applyAlignment="0" applyProtection="0"/>
    <xf numFmtId="0" fontId="36" fillId="0" borderId="28" applyNumberFormat="0" applyFill="0" applyAlignment="0" applyProtection="0"/>
    <xf numFmtId="0" fontId="94" fillId="0" borderId="43" applyNumberFormat="0" applyFill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52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104" fillId="24" borderId="17" applyNumberFormat="0" applyAlignment="0" applyProtection="0"/>
    <xf numFmtId="0" fontId="105" fillId="24" borderId="17" applyNumberFormat="0" applyAlignment="0" applyProtection="0">
      <alignment vertical="center"/>
    </xf>
    <xf numFmtId="0" fontId="37" fillId="91" borderId="17" applyNumberFormat="0" applyAlignment="0" applyProtection="0"/>
    <xf numFmtId="0" fontId="37" fillId="56" borderId="17" applyNumberFormat="0" applyAlignment="0" applyProtection="0"/>
    <xf numFmtId="0" fontId="104" fillId="24" borderId="17" applyNumberFormat="0" applyAlignment="0" applyProtection="0"/>
    <xf numFmtId="9" fontId="4" fillId="0" borderId="0" applyFont="0" applyFill="0" applyBorder="0" applyAlignment="0" applyProtection="0"/>
    <xf numFmtId="0" fontId="37" fillId="24" borderId="17" applyNumberFormat="0" applyAlignment="0" applyProtection="0"/>
    <xf numFmtId="4" fontId="2" fillId="68" borderId="1" applyNumberFormat="0" applyProtection="0">
      <alignment vertical="center"/>
    </xf>
    <xf numFmtId="4" fontId="73" fillId="68" borderId="30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0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0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0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0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10" fillId="42" borderId="30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0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0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0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0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0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0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73" fillId="70" borderId="48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0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0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4" fillId="27" borderId="30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4" fillId="14" borderId="30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4" fillId="2" borderId="30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0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4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4" fillId="71" borderId="21" applyNumberFormat="0">
      <protection locked="0"/>
    </xf>
    <xf numFmtId="4" fontId="10" fillId="67" borderId="30" applyNumberFormat="0" applyProtection="0">
      <alignment vertical="center"/>
    </xf>
    <xf numFmtId="4" fontId="108" fillId="67" borderId="30" applyNumberFormat="0" applyProtection="0">
      <alignment vertical="center"/>
    </xf>
    <xf numFmtId="4" fontId="10" fillId="67" borderId="30" applyNumberFormat="0" applyProtection="0">
      <alignment horizontal="left" vertical="center" indent="1"/>
    </xf>
    <xf numFmtId="0" fontId="10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0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0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0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1"/>
    <xf numFmtId="0" fontId="2" fillId="73" borderId="21"/>
    <xf numFmtId="0" fontId="2" fillId="73" borderId="21"/>
    <xf numFmtId="4" fontId="51" fillId="4" borderId="30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6" applyNumberFormat="0" applyFill="0" applyAlignment="0" applyProtection="0"/>
    <xf numFmtId="0" fontId="117" fillId="0" borderId="37" applyNumberFormat="0" applyFill="0" applyAlignment="0" applyProtection="0"/>
    <xf numFmtId="0" fontId="72" fillId="0" borderId="44" applyNumberFormat="0" applyFill="0" applyAlignment="0" applyProtection="0"/>
    <xf numFmtId="0" fontId="73" fillId="0" borderId="20" applyNumberFormat="0" applyFill="0" applyAlignment="0" applyProtection="0"/>
    <xf numFmtId="0" fontId="118" fillId="0" borderId="20" applyNumberFormat="0" applyFill="0" applyAlignment="0" applyProtection="0">
      <alignment vertical="center"/>
    </xf>
    <xf numFmtId="0" fontId="22" fillId="0" borderId="35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19" fillId="0" borderId="38" applyNumberFormat="0" applyFill="0" applyAlignment="0" applyProtection="0"/>
    <xf numFmtId="0" fontId="119" fillId="0" borderId="38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3" applyNumberFormat="0" applyFill="0" applyAlignment="0" applyProtection="0"/>
    <xf numFmtId="0" fontId="122" fillId="0" borderId="43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122" fillId="0" borderId="43" applyNumberFormat="0" applyFill="0" applyAlignment="0" applyProtection="0"/>
    <xf numFmtId="0" fontId="122" fillId="0" borderId="43" applyNumberFormat="0" applyFill="0" applyAlignment="0" applyProtection="0"/>
    <xf numFmtId="0" fontId="121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8" applyNumberFormat="0" applyAlignment="0" applyProtection="0"/>
    <xf numFmtId="0" fontId="20" fillId="47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48" fillId="76" borderId="18" applyNumberFormat="0" applyAlignment="0" applyProtection="0"/>
    <xf numFmtId="0" fontId="20" fillId="47" borderId="18" applyNumberFormat="0" applyAlignment="0" applyProtection="0"/>
    <xf numFmtId="0" fontId="20" fillId="47" borderId="18" applyNumberFormat="0" applyAlignment="0" applyProtection="0"/>
    <xf numFmtId="0" fontId="48" fillId="76" borderId="18" applyNumberFormat="0" applyAlignment="0" applyProtection="0"/>
    <xf numFmtId="0" fontId="54" fillId="14" borderId="41" applyNumberFormat="0" applyAlignment="0" applyProtection="0"/>
    <xf numFmtId="0" fontId="54" fillId="14" borderId="41" applyNumberFormat="0" applyAlignment="0" applyProtection="0"/>
    <xf numFmtId="0" fontId="126" fillId="76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</cellStyleXfs>
  <cellXfs count="184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70" fontId="2" fillId="96" borderId="0" xfId="0" applyNumberFormat="1" applyFont="1" applyFill="1" applyBorder="1" applyAlignment="1">
      <alignment vertical="center"/>
    </xf>
    <xf numFmtId="166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0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8" fillId="96" borderId="0" xfId="259" applyFont="1" applyFill="1" applyBorder="1"/>
    <xf numFmtId="0" fontId="129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9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4" fontId="128" fillId="96" borderId="0" xfId="259" applyNumberFormat="1" applyFont="1" applyFill="1" applyBorder="1"/>
    <xf numFmtId="166" fontId="124" fillId="96" borderId="0" xfId="259" applyNumberFormat="1" applyFont="1" applyFill="1" applyBorder="1"/>
    <xf numFmtId="164" fontId="129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0" fillId="96" borderId="0" xfId="259" applyFont="1" applyFill="1" applyBorder="1"/>
    <xf numFmtId="166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1" fillId="96" borderId="0" xfId="259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>
      <alignment horizontal="right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0" fontId="133" fillId="96" borderId="0" xfId="0" applyFont="1" applyFill="1"/>
    <xf numFmtId="0" fontId="132" fillId="96" borderId="2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2" fillId="96" borderId="0" xfId="0" applyFont="1" applyFill="1" applyAlignment="1">
      <alignment wrapText="1"/>
    </xf>
    <xf numFmtId="0" fontId="1" fillId="96" borderId="0" xfId="0" applyFont="1" applyFill="1" applyAlignment="1">
      <alignment wrapText="1"/>
    </xf>
    <xf numFmtId="0" fontId="132" fillId="96" borderId="2" xfId="0" applyFont="1" applyFill="1" applyBorder="1" applyAlignment="1">
      <alignment wrapText="1"/>
    </xf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164" fontId="2" fillId="96" borderId="3" xfId="0" applyNumberFormat="1" applyFont="1" applyFill="1" applyBorder="1" applyAlignment="1">
      <alignment horizontal="right" vertical="center"/>
    </xf>
    <xf numFmtId="0" fontId="2" fillId="96" borderId="6" xfId="0" applyFont="1" applyFill="1" applyBorder="1" applyAlignment="1">
      <alignment horizontal="right" vertical="center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164" fontId="2" fillId="96" borderId="6" xfId="0" applyNumberFormat="1" applyFont="1" applyFill="1" applyBorder="1" applyAlignment="1">
      <alignment horizontal="right" vertical="center"/>
    </xf>
    <xf numFmtId="164" fontId="1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 wrapText="1"/>
    </xf>
    <xf numFmtId="164" fontId="1" fillId="96" borderId="6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1" fillId="96" borderId="4" xfId="0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vertical="center"/>
    </xf>
    <xf numFmtId="0" fontId="1" fillId="96" borderId="5" xfId="259" applyFont="1" applyFill="1" applyBorder="1" applyAlignment="1">
      <alignment vertical="center"/>
    </xf>
    <xf numFmtId="0" fontId="1" fillId="96" borderId="5" xfId="259" applyFont="1" applyFill="1" applyBorder="1"/>
    <xf numFmtId="0" fontId="2" fillId="96" borderId="3" xfId="259" applyFont="1" applyFill="1" applyBorder="1" applyAlignment="1">
      <alignment horizontal="left" vertical="center" indent="1"/>
    </xf>
    <xf numFmtId="0" fontId="2" fillId="96" borderId="3" xfId="0" applyFont="1" applyFill="1" applyBorder="1" applyAlignment="1">
      <alignment horizontal="left" vertical="center" indent="1"/>
    </xf>
    <xf numFmtId="0" fontId="1" fillId="96" borderId="6" xfId="259" applyFont="1" applyFill="1" applyBorder="1"/>
    <xf numFmtId="0" fontId="1" fillId="96" borderId="6" xfId="259" applyFont="1" applyFill="1" applyBorder="1" applyAlignment="1">
      <alignment vertical="center"/>
    </xf>
    <xf numFmtId="0" fontId="2" fillId="96" borderId="5" xfId="259" applyFont="1" applyFill="1" applyBorder="1" applyAlignment="1">
      <alignment vertical="center"/>
    </xf>
    <xf numFmtId="164" fontId="1" fillId="96" borderId="5" xfId="259" applyNumberFormat="1" applyFont="1" applyFill="1" applyBorder="1"/>
    <xf numFmtId="164" fontId="1" fillId="96" borderId="5" xfId="259" applyNumberFormat="1" applyFont="1" applyFill="1" applyBorder="1" applyAlignment="1">
      <alignment horizontal="right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32" fillId="96" borderId="0" xfId="0" applyFont="1" applyFill="1" applyAlignment="1">
      <alignment horizontal="right" wrapText="1"/>
    </xf>
    <xf numFmtId="0" fontId="129" fillId="96" borderId="0" xfId="0" applyFont="1" applyFill="1"/>
    <xf numFmtId="0" fontId="129" fillId="96" borderId="0" xfId="259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259" applyFont="1" applyFill="1" applyAlignment="1">
      <alignment horizontal="left" vertical="center" indent="1"/>
    </xf>
    <xf numFmtId="174" fontId="2" fillId="96" borderId="0" xfId="0" applyNumberFormat="1" applyFont="1" applyFill="1" applyBorder="1"/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32" fillId="96" borderId="0" xfId="0" applyFont="1" applyFill="1" applyBorder="1" applyAlignment="1">
      <alignment vertical="center" wrapText="1"/>
    </xf>
    <xf numFmtId="0" fontId="132" fillId="96" borderId="49" xfId="0" applyFont="1" applyFill="1" applyBorder="1" applyAlignment="1">
      <alignment wrapText="1"/>
    </xf>
    <xf numFmtId="0" fontId="132" fillId="96" borderId="49" xfId="0" applyFont="1" applyFill="1" applyBorder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 applyAlignment="1">
      <alignment horizontal="right" vertical="center" wrapText="1"/>
    </xf>
    <xf numFmtId="0" fontId="133" fillId="96" borderId="3" xfId="0" applyFont="1" applyFill="1" applyBorder="1" applyAlignment="1">
      <alignment vertical="center" wrapText="1"/>
    </xf>
    <xf numFmtId="164" fontId="133" fillId="96" borderId="3" xfId="285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0" fontId="132" fillId="96" borderId="0" xfId="0" applyFont="1" applyFill="1" applyAlignment="1">
      <alignment vertical="center"/>
    </xf>
    <xf numFmtId="164" fontId="132" fillId="96" borderId="50" xfId="285" applyNumberFormat="1" applyFont="1" applyFill="1" applyBorder="1" applyAlignment="1">
      <alignment horizontal="right" vertical="center"/>
    </xf>
    <xf numFmtId="164" fontId="133" fillId="96" borderId="49" xfId="285" applyNumberFormat="1" applyFont="1" applyFill="1" applyBorder="1" applyAlignment="1">
      <alignment horizontal="right" vertical="center"/>
    </xf>
    <xf numFmtId="0" fontId="1" fillId="96" borderId="6" xfId="259" applyFont="1" applyFill="1" applyBorder="1" applyAlignment="1">
      <alignment horizontal="left" vertical="center"/>
    </xf>
    <xf numFmtId="0" fontId="2" fillId="96" borderId="6" xfId="259" applyFont="1" applyFill="1" applyBorder="1" applyAlignment="1">
      <alignment vertical="center"/>
    </xf>
    <xf numFmtId="3" fontId="132" fillId="96" borderId="0" xfId="0" applyNumberFormat="1" applyFont="1" applyFill="1"/>
    <xf numFmtId="14" fontId="2" fillId="96" borderId="2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8" fillId="96" borderId="0" xfId="259" applyNumberFormat="1" applyFont="1" applyFill="1" applyBorder="1" applyAlignment="1"/>
    <xf numFmtId="166" fontId="129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3" fontId="2" fillId="96" borderId="0" xfId="259" quotePrefix="1" applyNumberFormat="1" applyFont="1" applyFill="1" applyBorder="1" applyAlignment="1">
      <alignment vertical="center" wrapText="1"/>
    </xf>
    <xf numFmtId="164" fontId="2" fillId="96" borderId="0" xfId="259" applyNumberFormat="1" applyFont="1" applyFill="1" applyBorder="1" applyAlignment="1">
      <alignment horizontal="right" vertical="center"/>
    </xf>
    <xf numFmtId="0" fontId="134" fillId="96" borderId="6" xfId="0" applyFont="1" applyFill="1" applyBorder="1" applyAlignment="1">
      <alignment vertical="center" wrapText="1"/>
    </xf>
    <xf numFmtId="0" fontId="132" fillId="96" borderId="6" xfId="0" applyFont="1" applyFill="1" applyBorder="1" applyAlignment="1">
      <alignment vertical="center" wrapText="1"/>
    </xf>
    <xf numFmtId="164" fontId="132" fillId="96" borderId="6" xfId="285" applyNumberFormat="1" applyFont="1" applyFill="1" applyBorder="1" applyAlignment="1">
      <alignment horizontal="right" vertical="center"/>
    </xf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164" fontId="132" fillId="96" borderId="3" xfId="285" applyNumberFormat="1" applyFont="1" applyFill="1" applyBorder="1" applyAlignment="1">
      <alignment horizontal="right" vertical="center"/>
    </xf>
    <xf numFmtId="164" fontId="133" fillId="96" borderId="50" xfId="285" applyNumberFormat="1" applyFont="1" applyFill="1" applyBorder="1" applyAlignment="1">
      <alignment horizontal="right" vertical="center"/>
    </xf>
    <xf numFmtId="0" fontId="132" fillId="96" borderId="0" xfId="0" applyFont="1" applyFill="1" applyAlignment="1"/>
    <xf numFmtId="164" fontId="1" fillId="96" borderId="3" xfId="0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3" xfId="0" applyFont="1" applyFill="1" applyBorder="1" applyAlignment="1">
      <alignment vertical="center" wrapText="1"/>
    </xf>
    <xf numFmtId="164" fontId="2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6" xfId="0" applyFont="1" applyFill="1" applyBorder="1" applyAlignment="1">
      <alignment vertical="center"/>
    </xf>
    <xf numFmtId="0" fontId="1" fillId="96" borderId="5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center" wrapText="1"/>
    </xf>
    <xf numFmtId="0" fontId="2" fillId="96" borderId="0" xfId="4" applyFont="1" applyFill="1" applyAlignment="1">
      <alignment horizontal="left" wrapText="1"/>
    </xf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topLeftCell="A10" zoomScaleNormal="100" workbookViewId="0">
      <selection activeCell="A51" sqref="A51"/>
    </sheetView>
  </sheetViews>
  <sheetFormatPr baseColWidth="10" defaultRowHeight="11.25"/>
  <cols>
    <col min="1" max="1" width="48.5703125" style="7" customWidth="1"/>
    <col min="2" max="2" width="13" style="7" customWidth="1"/>
    <col min="3" max="4" width="11.42578125" style="7"/>
    <col min="5" max="5" width="1.5703125" style="7" customWidth="1"/>
    <col min="6" max="16384" width="11.42578125" style="7"/>
  </cols>
  <sheetData>
    <row r="1" spans="1:6" ht="22.5" customHeight="1">
      <c r="A1" s="5" t="s">
        <v>25</v>
      </c>
      <c r="B1" s="5"/>
      <c r="C1" s="6"/>
      <c r="D1" s="6"/>
    </row>
    <row r="2" spans="1:6">
      <c r="A2" s="8"/>
      <c r="B2" s="9" t="s">
        <v>141</v>
      </c>
      <c r="C2" s="9" t="s">
        <v>141</v>
      </c>
      <c r="D2" s="10" t="s">
        <v>115</v>
      </c>
    </row>
    <row r="3" spans="1:6">
      <c r="A3" s="11"/>
      <c r="B3" s="132" t="s">
        <v>131</v>
      </c>
      <c r="C3" s="133" t="s">
        <v>137</v>
      </c>
      <c r="D3" s="13"/>
    </row>
    <row r="4" spans="1:6">
      <c r="A4" s="14" t="s">
        <v>116</v>
      </c>
      <c r="B4" s="15" t="s">
        <v>3</v>
      </c>
      <c r="C4" s="15" t="s">
        <v>3</v>
      </c>
      <c r="D4" s="16" t="s">
        <v>4</v>
      </c>
    </row>
    <row r="5" spans="1:6">
      <c r="A5" s="6" t="s">
        <v>5</v>
      </c>
      <c r="B5" s="2">
        <v>1065</v>
      </c>
      <c r="C5" s="2">
        <v>1357</v>
      </c>
      <c r="D5" s="17">
        <f t="shared" ref="D5:D12" si="0">IF(C5=0,0,IF(B5=0,"-100",IF(ABS((B5-C5)/C5*100)&gt;100,"&gt;100",((B5-C5)/C5*100))))</f>
        <v>-21.518054532056006</v>
      </c>
      <c r="F5" s="18"/>
    </row>
    <row r="6" spans="1:6">
      <c r="A6" s="6" t="s">
        <v>6</v>
      </c>
      <c r="B6" s="2">
        <v>683</v>
      </c>
      <c r="C6" s="2">
        <v>1651</v>
      </c>
      <c r="D6" s="17">
        <f t="shared" si="0"/>
        <v>-58.63113264688068</v>
      </c>
      <c r="F6" s="18"/>
    </row>
    <row r="7" spans="1:6">
      <c r="A7" s="6" t="s">
        <v>9</v>
      </c>
      <c r="B7" s="19">
        <v>89</v>
      </c>
      <c r="C7" s="19">
        <v>164</v>
      </c>
      <c r="D7" s="17">
        <f t="shared" si="0"/>
        <v>-45.731707317073173</v>
      </c>
      <c r="F7" s="18"/>
    </row>
    <row r="8" spans="1:6" ht="22.5">
      <c r="A8" s="20" t="s">
        <v>98</v>
      </c>
      <c r="B8" s="12">
        <v>253</v>
      </c>
      <c r="C8" s="2">
        <v>354</v>
      </c>
      <c r="D8" s="30">
        <f t="shared" si="0"/>
        <v>-28.531073446327682</v>
      </c>
      <c r="F8" s="18"/>
    </row>
    <row r="9" spans="1:6">
      <c r="A9" s="6" t="s">
        <v>13</v>
      </c>
      <c r="B9" s="19">
        <v>133</v>
      </c>
      <c r="C9" s="2">
        <v>61</v>
      </c>
      <c r="D9" s="17" t="str">
        <f t="shared" si="0"/>
        <v>&gt;100</v>
      </c>
      <c r="F9" s="18"/>
    </row>
    <row r="10" spans="1:6">
      <c r="A10" s="6" t="s">
        <v>14</v>
      </c>
      <c r="B10" s="19">
        <v>29</v>
      </c>
      <c r="C10" s="131">
        <v>-18</v>
      </c>
      <c r="D10" s="17" t="str">
        <f t="shared" si="0"/>
        <v>&gt;100</v>
      </c>
      <c r="F10" s="18"/>
    </row>
    <row r="11" spans="1:6">
      <c r="A11" s="6" t="s">
        <v>15</v>
      </c>
      <c r="B11" s="2">
        <v>883</v>
      </c>
      <c r="C11" s="124">
        <v>835</v>
      </c>
      <c r="D11" s="17">
        <f t="shared" si="0"/>
        <v>5.7485029940119761</v>
      </c>
      <c r="F11" s="18"/>
    </row>
    <row r="12" spans="1:6">
      <c r="A12" s="6" t="s">
        <v>16</v>
      </c>
      <c r="B12" s="2">
        <v>372</v>
      </c>
      <c r="C12" s="2">
        <v>-47</v>
      </c>
      <c r="D12" s="17" t="str">
        <f t="shared" si="0"/>
        <v>&gt;100</v>
      </c>
      <c r="F12" s="126"/>
    </row>
    <row r="13" spans="1:6">
      <c r="A13" s="5" t="s">
        <v>129</v>
      </c>
      <c r="B13" s="22">
        <v>375</v>
      </c>
      <c r="C13" s="22">
        <v>-615</v>
      </c>
      <c r="D13" s="23" t="str">
        <f t="shared" ref="D13:D17" si="1">IF(C13=0,0,IF(B13=0,"-100",IF(ABS((B13-C13)/C13*100)&gt;100,"&gt;100",((B13-C13)/C13*100))))</f>
        <v>&gt;100</v>
      </c>
      <c r="F13" s="24"/>
    </row>
    <row r="14" spans="1:6">
      <c r="A14" s="6" t="s">
        <v>124</v>
      </c>
      <c r="B14" s="2">
        <v>49</v>
      </c>
      <c r="C14" s="2">
        <v>9</v>
      </c>
      <c r="D14" s="17" t="str">
        <f t="shared" si="1"/>
        <v>&gt;100</v>
      </c>
      <c r="F14" s="18"/>
    </row>
    <row r="15" spans="1:6">
      <c r="A15" s="5" t="s">
        <v>17</v>
      </c>
      <c r="B15" s="22">
        <v>326</v>
      </c>
      <c r="C15" s="22">
        <v>-624</v>
      </c>
      <c r="D15" s="139" t="str">
        <f t="shared" si="1"/>
        <v>&gt;100</v>
      </c>
    </row>
    <row r="16" spans="1:6">
      <c r="A16" s="6" t="s">
        <v>18</v>
      </c>
      <c r="B16" s="2">
        <v>98</v>
      </c>
      <c r="C16" s="2">
        <v>112</v>
      </c>
      <c r="D16" s="17">
        <f t="shared" si="1"/>
        <v>-12.5</v>
      </c>
    </row>
    <row r="17" spans="1:4">
      <c r="A17" s="5" t="s">
        <v>19</v>
      </c>
      <c r="B17" s="22">
        <v>228</v>
      </c>
      <c r="C17" s="22">
        <v>-736</v>
      </c>
      <c r="D17" s="22" t="str">
        <f t="shared" si="1"/>
        <v>&gt;100</v>
      </c>
    </row>
    <row r="18" spans="1:4">
      <c r="A18" s="5"/>
      <c r="D18" s="22"/>
    </row>
    <row r="19" spans="1:4">
      <c r="A19" s="25" t="s">
        <v>26</v>
      </c>
      <c r="B19" s="26"/>
      <c r="C19" s="26"/>
      <c r="D19" s="26"/>
    </row>
    <row r="20" spans="1:4">
      <c r="A20" s="6" t="s">
        <v>27</v>
      </c>
      <c r="B20" s="140">
        <v>0.48799999999999999</v>
      </c>
      <c r="C20" s="140">
        <v>0.46100000000000002</v>
      </c>
      <c r="D20" s="2">
        <f>IF(C20=0,0,IF(B20=0,"-100",IF(ABS((B20-C20)/C20*100)&gt;100,"&gt;100",((B20-C20)/C20*100))))</f>
        <v>5.8568329718004266</v>
      </c>
    </row>
    <row r="21" spans="1:4">
      <c r="A21" s="6" t="s">
        <v>28</v>
      </c>
      <c r="B21" s="140">
        <v>7.5999999999999998E-2</v>
      </c>
      <c r="C21" s="141">
        <v>-0.104</v>
      </c>
      <c r="D21" s="2" t="str">
        <f>IF(C21=0,0,IF(B21=0,"-100",IF(ABS((B21-C21)/C21*100)&gt;100,"&gt;100",((B21-C21)/C21*100))))</f>
        <v>&gt;100</v>
      </c>
    </row>
    <row r="22" spans="1:4">
      <c r="A22" s="6"/>
      <c r="B22" s="2"/>
      <c r="C22" s="2"/>
      <c r="D22" s="22"/>
    </row>
    <row r="23" spans="1:4">
      <c r="A23" s="27"/>
      <c r="B23" s="151" t="s">
        <v>142</v>
      </c>
      <c r="C23" s="9" t="s">
        <v>29</v>
      </c>
      <c r="D23" s="10" t="s">
        <v>115</v>
      </c>
    </row>
    <row r="24" spans="1:4">
      <c r="A24" s="6"/>
      <c r="B24" s="12">
        <v>2017</v>
      </c>
      <c r="C24" s="12">
        <v>2016</v>
      </c>
      <c r="D24" s="13"/>
    </row>
    <row r="25" spans="1:4">
      <c r="A25" s="25" t="s">
        <v>117</v>
      </c>
      <c r="B25" s="15" t="s">
        <v>3</v>
      </c>
      <c r="C25" s="15" t="s">
        <v>3</v>
      </c>
      <c r="D25" s="16" t="s">
        <v>4</v>
      </c>
    </row>
    <row r="26" spans="1:4">
      <c r="A26" s="1" t="s">
        <v>30</v>
      </c>
      <c r="B26" s="2">
        <v>165220</v>
      </c>
      <c r="C26" s="2">
        <v>174797</v>
      </c>
      <c r="D26" s="17">
        <f>IF(C26=0,0,IF(B26=0,"-100",IF(ABS((B26-C26)/C26*100)&gt;100,"&gt;100",((B26-C26)/C26*100))))</f>
        <v>-5.4789269838727206</v>
      </c>
    </row>
    <row r="27" spans="1:4">
      <c r="A27" s="1" t="s">
        <v>31</v>
      </c>
      <c r="B27" s="2">
        <v>56920</v>
      </c>
      <c r="C27" s="2">
        <v>57301</v>
      </c>
      <c r="D27" s="17">
        <f>IF(C27=0,0,IF(B27=0,"-100",IF(ABS((B27-C27)/C27*100)&gt;100,"&gt;100",((B27-C27)/C27*100))))</f>
        <v>-0.66490986195703394</v>
      </c>
    </row>
    <row r="28" spans="1:4">
      <c r="A28" s="1" t="s">
        <v>32</v>
      </c>
      <c r="B28" s="2">
        <v>97643</v>
      </c>
      <c r="C28" s="2">
        <v>105640</v>
      </c>
      <c r="D28" s="128">
        <f>IF(C28=0,0,IF(B28=0,"-100",IF(ABS((B28-C28)/C28*100)&gt;100,"&gt;100",((B28-C28)/C28*100))))</f>
        <v>-7.570049223778871</v>
      </c>
    </row>
    <row r="29" spans="1:4">
      <c r="A29" s="6" t="s">
        <v>33</v>
      </c>
      <c r="B29" s="19">
        <v>6295</v>
      </c>
      <c r="C29" s="19">
        <v>6041</v>
      </c>
      <c r="D29" s="17">
        <f>IF(C29=0,0,IF(B29=0,"-100",IF(ABS((B29-C29)/C29*100)&gt;100,"&gt;100",((B29-C29)/C29*100))))</f>
        <v>4.2046018871047846</v>
      </c>
    </row>
    <row r="30" spans="1:4">
      <c r="A30" s="6"/>
      <c r="B30" s="6"/>
      <c r="C30" s="6"/>
      <c r="D30" s="6"/>
    </row>
    <row r="31" spans="1:4">
      <c r="A31" s="5" t="s">
        <v>34</v>
      </c>
      <c r="B31" s="6"/>
      <c r="C31" s="6"/>
      <c r="D31" s="6"/>
    </row>
    <row r="32" spans="1:4">
      <c r="A32" s="1" t="s">
        <v>100</v>
      </c>
      <c r="B32" s="2">
        <v>5971</v>
      </c>
      <c r="C32" s="2">
        <v>6752</v>
      </c>
      <c r="D32" s="17">
        <f t="shared" ref="D32:D38" si="2">IF(C32=0,0,IF(B32=0,"-100",IF(ABS((B32-C32)/C32*100)&gt;100,"&gt;100",((B32-C32)/C32*100))))</f>
        <v>-11.566943127962086</v>
      </c>
    </row>
    <row r="33" spans="1:4">
      <c r="A33" s="1" t="s">
        <v>119</v>
      </c>
      <c r="B33" s="2">
        <v>6411</v>
      </c>
      <c r="C33" s="2">
        <v>7122</v>
      </c>
      <c r="D33" s="17">
        <f t="shared" si="2"/>
        <v>-9.9831508003369844</v>
      </c>
    </row>
    <row r="34" spans="1:4">
      <c r="A34" s="1" t="s">
        <v>101</v>
      </c>
      <c r="B34" s="2">
        <v>2323</v>
      </c>
      <c r="C34" s="2">
        <v>2656</v>
      </c>
      <c r="D34" s="17">
        <f t="shared" si="2"/>
        <v>-12.53765060240964</v>
      </c>
    </row>
    <row r="35" spans="1:4">
      <c r="A35" s="129" t="s">
        <v>114</v>
      </c>
      <c r="B35" s="2">
        <v>8733</v>
      </c>
      <c r="C35" s="2">
        <v>9777</v>
      </c>
      <c r="D35" s="17">
        <f t="shared" si="2"/>
        <v>-10.678122123350722</v>
      </c>
    </row>
    <row r="36" spans="1:4">
      <c r="A36" s="1" t="s">
        <v>130</v>
      </c>
      <c r="B36" s="150">
        <v>51776</v>
      </c>
      <c r="C36" s="150">
        <v>59896</v>
      </c>
      <c r="D36" s="17">
        <f t="shared" si="2"/>
        <v>-13.556831841859223</v>
      </c>
    </row>
    <row r="37" spans="1:4">
      <c r="A37" s="1" t="s">
        <v>106</v>
      </c>
      <c r="B37" s="103">
        <v>0.1153</v>
      </c>
      <c r="C37" s="103">
        <v>0.11269999999999999</v>
      </c>
      <c r="D37" s="17">
        <f t="shared" si="2"/>
        <v>2.3070097604259141</v>
      </c>
    </row>
    <row r="38" spans="1:4">
      <c r="A38" s="1" t="s">
        <v>99</v>
      </c>
      <c r="B38" s="104">
        <v>0.16869999999999999</v>
      </c>
      <c r="C38" s="104">
        <v>0.16320000000000001</v>
      </c>
      <c r="D38" s="17">
        <f t="shared" si="2"/>
        <v>3.3700980392156721</v>
      </c>
    </row>
    <row r="39" spans="1:4">
      <c r="A39" s="1"/>
      <c r="B39" s="104"/>
      <c r="C39" s="104"/>
      <c r="D39" s="17"/>
    </row>
    <row r="40" spans="1:4">
      <c r="A40" s="169" t="s">
        <v>139</v>
      </c>
      <c r="B40" s="2"/>
      <c r="C40" s="2"/>
      <c r="D40" s="2"/>
    </row>
    <row r="41" spans="1:4">
      <c r="A41" s="181" t="s">
        <v>138</v>
      </c>
      <c r="B41" s="181"/>
      <c r="C41" s="181"/>
      <c r="D41" s="181"/>
    </row>
    <row r="42" spans="1:4">
      <c r="A42" s="1"/>
      <c r="B42" s="2"/>
      <c r="C42" s="3"/>
      <c r="D42" s="2"/>
    </row>
  </sheetData>
  <mergeCells count="1">
    <mergeCell ref="A41:D4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4294967295" r:id="rId1"/>
  <ignoredErrors>
    <ignoredError sqref="B25:C25 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4" zoomScaleNormal="100" workbookViewId="0">
      <selection activeCell="A37" sqref="A37:D37"/>
    </sheetView>
  </sheetViews>
  <sheetFormatPr baseColWidth="10" defaultRowHeight="11.25"/>
  <cols>
    <col min="1" max="1" width="59.85546875" style="96" customWidth="1"/>
    <col min="2" max="2" width="7.85546875" style="96" customWidth="1"/>
    <col min="3" max="3" width="14.85546875" style="96" customWidth="1"/>
    <col min="4" max="4" width="11.42578125" style="96"/>
    <col min="5" max="5" width="10.28515625" style="96" customWidth="1"/>
    <col min="6" max="16384" width="11.42578125" style="96"/>
  </cols>
  <sheetData>
    <row r="1" spans="1:10" ht="27" customHeight="1">
      <c r="A1" s="11" t="s">
        <v>90</v>
      </c>
      <c r="B1" s="11"/>
      <c r="C1" s="6"/>
      <c r="D1" s="6"/>
      <c r="E1" s="6"/>
    </row>
    <row r="2" spans="1:10">
      <c r="A2" s="28"/>
      <c r="B2" s="28"/>
      <c r="C2" s="9" t="s">
        <v>141</v>
      </c>
      <c r="D2" s="9" t="s">
        <v>141</v>
      </c>
      <c r="E2" s="10" t="s">
        <v>115</v>
      </c>
    </row>
    <row r="3" spans="1:10">
      <c r="A3" s="1"/>
      <c r="B3" s="1"/>
      <c r="C3" s="12">
        <v>2017</v>
      </c>
      <c r="D3" s="13" t="s">
        <v>132</v>
      </c>
      <c r="E3" s="13"/>
    </row>
    <row r="4" spans="1:10">
      <c r="A4" s="1"/>
      <c r="B4" s="13" t="s">
        <v>2</v>
      </c>
      <c r="C4" s="166" t="s">
        <v>3</v>
      </c>
      <c r="D4" s="166" t="s">
        <v>3</v>
      </c>
      <c r="E4" s="13" t="s">
        <v>4</v>
      </c>
    </row>
    <row r="5" spans="1:10">
      <c r="A5" s="28" t="s">
        <v>125</v>
      </c>
      <c r="B5" s="10"/>
      <c r="C5" s="164">
        <v>4989</v>
      </c>
      <c r="D5" s="164">
        <v>5487</v>
      </c>
      <c r="E5" s="165">
        <f t="shared" ref="E5:E32" si="0">IF(D5=0,0,IF(C5=0,"-100",IF(ABS((C5-D5)/D5*100)&gt;100,"&gt;100",((C5-D5)/D5*100))))</f>
        <v>-9.0759978130125756</v>
      </c>
    </row>
    <row r="6" spans="1:10">
      <c r="A6" s="1" t="s">
        <v>126</v>
      </c>
      <c r="B6" s="13"/>
      <c r="C6" s="2">
        <v>50</v>
      </c>
      <c r="D6" s="2">
        <v>15</v>
      </c>
      <c r="E6" s="30" t="str">
        <f t="shared" si="0"/>
        <v>&gt;100</v>
      </c>
      <c r="F6" s="6"/>
      <c r="G6" s="6"/>
      <c r="H6" s="6"/>
      <c r="I6" s="6"/>
      <c r="J6" s="6"/>
    </row>
    <row r="7" spans="1:10">
      <c r="A7" s="1" t="s">
        <v>128</v>
      </c>
      <c r="B7" s="13"/>
      <c r="C7" s="2">
        <v>3932</v>
      </c>
      <c r="D7" s="2">
        <v>4147</v>
      </c>
      <c r="E7" s="30">
        <f t="shared" si="0"/>
        <v>-5.1844707017120806</v>
      </c>
      <c r="F7" s="6"/>
      <c r="G7" s="6"/>
      <c r="H7" s="6"/>
      <c r="I7" s="6"/>
      <c r="J7" s="6"/>
    </row>
    <row r="8" spans="1:10">
      <c r="A8" s="29" t="s">
        <v>127</v>
      </c>
      <c r="B8" s="16"/>
      <c r="C8" s="36">
        <v>58</v>
      </c>
      <c r="D8" s="36">
        <v>32</v>
      </c>
      <c r="E8" s="30">
        <f t="shared" si="0"/>
        <v>81.25</v>
      </c>
      <c r="F8" s="6"/>
      <c r="G8" s="6"/>
      <c r="H8" s="6"/>
      <c r="I8" s="6"/>
      <c r="J8" s="6"/>
    </row>
    <row r="9" spans="1:10">
      <c r="A9" s="14" t="s">
        <v>5</v>
      </c>
      <c r="B9" s="16">
        <v>5</v>
      </c>
      <c r="C9" s="26">
        <f>C5-C6-C7+C8</f>
        <v>1065</v>
      </c>
      <c r="D9" s="26">
        <f>D5-D6-D7+D8</f>
        <v>1357</v>
      </c>
      <c r="E9" s="108">
        <f t="shared" si="0"/>
        <v>-21.518054532056006</v>
      </c>
      <c r="F9" s="6"/>
      <c r="G9" s="6"/>
      <c r="H9" s="6"/>
      <c r="I9" s="6"/>
      <c r="J9" s="6"/>
    </row>
    <row r="10" spans="1:10">
      <c r="A10" s="11"/>
      <c r="B10" s="13"/>
      <c r="C10" s="22"/>
      <c r="D10" s="22"/>
      <c r="E10" s="30"/>
      <c r="F10" s="6"/>
      <c r="G10" s="6"/>
      <c r="H10" s="6"/>
      <c r="I10" s="6"/>
      <c r="J10" s="6"/>
    </row>
    <row r="11" spans="1:10">
      <c r="A11" s="1" t="s">
        <v>6</v>
      </c>
      <c r="B11" s="13">
        <v>6</v>
      </c>
      <c r="C11" s="2">
        <v>683</v>
      </c>
      <c r="D11" s="2">
        <v>1651</v>
      </c>
      <c r="E11" s="30">
        <f t="shared" si="0"/>
        <v>-58.63113264688068</v>
      </c>
      <c r="F11" s="6"/>
      <c r="G11" s="6"/>
      <c r="H11" s="6"/>
      <c r="I11" s="6"/>
      <c r="J11" s="6"/>
    </row>
    <row r="12" spans="1:10">
      <c r="A12" s="1"/>
      <c r="B12" s="13"/>
      <c r="C12" s="31"/>
      <c r="D12" s="31"/>
      <c r="E12" s="32"/>
      <c r="F12" s="33"/>
      <c r="G12" s="6"/>
      <c r="H12" s="6"/>
    </row>
    <row r="13" spans="1:10">
      <c r="A13" s="1" t="s">
        <v>7</v>
      </c>
      <c r="B13" s="13"/>
      <c r="C13" s="2">
        <v>195</v>
      </c>
      <c r="D13" s="2">
        <v>259</v>
      </c>
      <c r="E13" s="30">
        <f t="shared" si="0"/>
        <v>-24.710424710424711</v>
      </c>
    </row>
    <row r="14" spans="1:10">
      <c r="A14" s="29" t="s">
        <v>8</v>
      </c>
      <c r="B14" s="16"/>
      <c r="C14" s="2">
        <v>106</v>
      </c>
      <c r="D14" s="2">
        <v>95</v>
      </c>
      <c r="E14" s="105">
        <f t="shared" si="0"/>
        <v>11.578947368421053</v>
      </c>
    </row>
    <row r="15" spans="1:10">
      <c r="A15" s="14" t="s">
        <v>9</v>
      </c>
      <c r="B15" s="16">
        <v>7</v>
      </c>
      <c r="C15" s="107">
        <f>C13-C14</f>
        <v>89</v>
      </c>
      <c r="D15" s="107">
        <f>D13-D14</f>
        <v>164</v>
      </c>
      <c r="E15" s="109">
        <f t="shared" si="0"/>
        <v>-45.731707317073173</v>
      </c>
    </row>
    <row r="16" spans="1:10">
      <c r="A16" s="11"/>
      <c r="B16" s="34"/>
      <c r="C16" s="35"/>
      <c r="D16" s="35"/>
      <c r="E16" s="32"/>
    </row>
    <row r="17" spans="1:5">
      <c r="A17" s="1" t="s">
        <v>10</v>
      </c>
      <c r="B17" s="13"/>
      <c r="C17" s="2">
        <v>-157</v>
      </c>
      <c r="D17" s="2">
        <v>636</v>
      </c>
      <c r="E17" s="30" t="str">
        <f t="shared" si="0"/>
        <v>&gt;100</v>
      </c>
    </row>
    <row r="18" spans="1:5">
      <c r="A18" s="29" t="s">
        <v>11</v>
      </c>
      <c r="B18" s="16"/>
      <c r="C18" s="36">
        <v>404</v>
      </c>
      <c r="D18" s="36">
        <v>-302</v>
      </c>
      <c r="E18" s="105" t="str">
        <f t="shared" si="0"/>
        <v>&gt;100</v>
      </c>
    </row>
    <row r="19" spans="1:5" ht="22.5">
      <c r="A19" s="110" t="s">
        <v>97</v>
      </c>
      <c r="B19" s="106">
        <v>8</v>
      </c>
      <c r="C19" s="107">
        <f>C17+C18</f>
        <v>247</v>
      </c>
      <c r="D19" s="107">
        <f>D17+D18</f>
        <v>334</v>
      </c>
      <c r="E19" s="111">
        <f t="shared" si="0"/>
        <v>-26.047904191616766</v>
      </c>
    </row>
    <row r="20" spans="1:5">
      <c r="A20" s="11"/>
      <c r="B20" s="34"/>
      <c r="C20" s="35"/>
      <c r="D20" s="35"/>
      <c r="E20" s="32"/>
    </row>
    <row r="21" spans="1:5">
      <c r="A21" s="1" t="s">
        <v>12</v>
      </c>
      <c r="B21" s="13">
        <v>9</v>
      </c>
      <c r="C21" s="2">
        <v>6</v>
      </c>
      <c r="D21" s="2">
        <v>20</v>
      </c>
      <c r="E21" s="30">
        <f t="shared" si="0"/>
        <v>-70</v>
      </c>
    </row>
    <row r="22" spans="1:5">
      <c r="A22" s="1" t="s">
        <v>13</v>
      </c>
      <c r="B22" s="13">
        <v>10</v>
      </c>
      <c r="C22" s="2">
        <v>133</v>
      </c>
      <c r="D22" s="2">
        <v>61</v>
      </c>
      <c r="E22" s="30" t="str">
        <f t="shared" si="0"/>
        <v>&gt;100</v>
      </c>
    </row>
    <row r="23" spans="1:5">
      <c r="A23" s="1" t="s">
        <v>14</v>
      </c>
      <c r="B23" s="13"/>
      <c r="C23" s="2">
        <v>29</v>
      </c>
      <c r="D23" s="2">
        <v>-18</v>
      </c>
      <c r="E23" s="30" t="str">
        <f t="shared" si="0"/>
        <v>&gt;100</v>
      </c>
    </row>
    <row r="24" spans="1:5">
      <c r="A24" s="1" t="s">
        <v>15</v>
      </c>
      <c r="B24" s="13">
        <v>11</v>
      </c>
      <c r="C24" s="2">
        <v>883</v>
      </c>
      <c r="D24" s="2">
        <v>835</v>
      </c>
      <c r="E24" s="30">
        <f t="shared" si="0"/>
        <v>5.7485029940119761</v>
      </c>
    </row>
    <row r="25" spans="1:5">
      <c r="A25" s="29" t="s">
        <v>16</v>
      </c>
      <c r="B25" s="16">
        <v>12</v>
      </c>
      <c r="C25" s="36">
        <v>372</v>
      </c>
      <c r="D25" s="36">
        <v>-47</v>
      </c>
      <c r="E25" s="105" t="str">
        <f t="shared" si="0"/>
        <v>&gt;100</v>
      </c>
    </row>
    <row r="26" spans="1:5">
      <c r="A26" s="37" t="s">
        <v>129</v>
      </c>
      <c r="B26" s="38"/>
      <c r="C26" s="39">
        <f>C9-C11+C15+C19+C21+C22+C23-C24+C25</f>
        <v>375</v>
      </c>
      <c r="D26" s="39">
        <f>D9-D11+D15+D19+D21+D22+D23-D24+D25</f>
        <v>-615</v>
      </c>
      <c r="E26" s="39" t="str">
        <f t="shared" si="0"/>
        <v>&gt;100</v>
      </c>
    </row>
    <row r="27" spans="1:5">
      <c r="A27" s="29" t="s">
        <v>124</v>
      </c>
      <c r="B27" s="16">
        <v>13</v>
      </c>
      <c r="C27" s="36">
        <v>49</v>
      </c>
      <c r="D27" s="36">
        <v>9</v>
      </c>
      <c r="E27" s="105" t="str">
        <f t="shared" si="0"/>
        <v>&gt;100</v>
      </c>
    </row>
    <row r="28" spans="1:5">
      <c r="A28" s="1"/>
      <c r="B28" s="13"/>
      <c r="C28" s="2"/>
      <c r="D28" s="2"/>
      <c r="E28" s="30"/>
    </row>
    <row r="29" spans="1:5">
      <c r="A29" s="11" t="s">
        <v>17</v>
      </c>
      <c r="B29" s="34"/>
      <c r="C29" s="22">
        <f>C26-C27</f>
        <v>326</v>
      </c>
      <c r="D29" s="22">
        <f>D26-D27</f>
        <v>-624</v>
      </c>
      <c r="E29" s="139" t="str">
        <f t="shared" si="0"/>
        <v>&gt;100</v>
      </c>
    </row>
    <row r="30" spans="1:5">
      <c r="A30" s="29" t="s">
        <v>18</v>
      </c>
      <c r="B30" s="16">
        <v>14</v>
      </c>
      <c r="C30" s="36">
        <v>98</v>
      </c>
      <c r="D30" s="36">
        <v>112</v>
      </c>
      <c r="E30" s="105">
        <f t="shared" si="0"/>
        <v>-12.5</v>
      </c>
    </row>
    <row r="31" spans="1:5">
      <c r="A31" s="1"/>
      <c r="B31" s="13"/>
      <c r="C31" s="2"/>
      <c r="D31" s="2"/>
      <c r="E31" s="30"/>
    </row>
    <row r="32" spans="1:5" ht="12" thickBot="1">
      <c r="A32" s="112" t="s">
        <v>19</v>
      </c>
      <c r="B32" s="113"/>
      <c r="C32" s="40">
        <f>C29-C30</f>
        <v>228</v>
      </c>
      <c r="D32" s="40">
        <f>D29-D30</f>
        <v>-736</v>
      </c>
      <c r="E32" s="95" t="str">
        <f t="shared" si="0"/>
        <v>&gt;100</v>
      </c>
    </row>
    <row r="33" spans="1:10" ht="12" thickTop="1">
      <c r="A33" s="41" t="s">
        <v>20</v>
      </c>
      <c r="B33" s="33"/>
      <c r="C33" s="21">
        <v>183</v>
      </c>
      <c r="D33" s="21">
        <v>-471</v>
      </c>
      <c r="E33" s="17"/>
    </row>
    <row r="34" spans="1:10">
      <c r="A34" s="41" t="s">
        <v>21</v>
      </c>
      <c r="B34" s="33"/>
      <c r="C34" s="21">
        <v>45</v>
      </c>
      <c r="D34" s="21">
        <v>-265</v>
      </c>
      <c r="E34" s="17"/>
    </row>
    <row r="35" spans="1:10">
      <c r="A35" s="1"/>
      <c r="B35" s="1"/>
      <c r="C35" s="1"/>
      <c r="D35" s="13"/>
      <c r="E35" s="1"/>
    </row>
    <row r="36" spans="1:10" ht="25.5" customHeight="1">
      <c r="A36" s="182" t="s">
        <v>140</v>
      </c>
      <c r="B36" s="182"/>
      <c r="C36" s="182"/>
      <c r="D36" s="182"/>
      <c r="E36" s="182"/>
    </row>
    <row r="37" spans="1:10" ht="24.75" customHeight="1">
      <c r="A37" s="181"/>
      <c r="B37" s="181"/>
      <c r="C37" s="181"/>
      <c r="D37" s="181"/>
    </row>
    <row r="43" spans="1:10">
      <c r="F43" s="1"/>
      <c r="G43" s="1"/>
      <c r="H43" s="1"/>
      <c r="I43" s="1"/>
      <c r="J43" s="1"/>
    </row>
    <row r="44" spans="1:10">
      <c r="F44" s="42"/>
      <c r="G44" s="42"/>
      <c r="H44" s="42"/>
      <c r="I44" s="42"/>
      <c r="J44" s="42"/>
    </row>
  </sheetData>
  <mergeCells count="2">
    <mergeCell ref="A36:E36"/>
    <mergeCell ref="A37:D37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A27" sqref="A27:D27"/>
    </sheetView>
  </sheetViews>
  <sheetFormatPr baseColWidth="10" defaultColWidth="53.85546875" defaultRowHeight="11.25"/>
  <cols>
    <col min="1" max="1" width="88.28515625" style="82" customWidth="1"/>
    <col min="2" max="2" width="18.28515625" style="82" customWidth="1"/>
    <col min="3" max="3" width="15.5703125" style="82" customWidth="1"/>
    <col min="4" max="4" width="12" style="82" customWidth="1"/>
    <col min="5" max="16384" width="53.85546875" style="82"/>
  </cols>
  <sheetData>
    <row r="1" spans="1:4" ht="18.75" customHeight="1">
      <c r="A1" s="81" t="s">
        <v>79</v>
      </c>
    </row>
    <row r="2" spans="1:4" ht="18.75" customHeight="1">
      <c r="A2" s="83"/>
      <c r="B2" s="84" t="s">
        <v>141</v>
      </c>
      <c r="C2" s="84" t="s">
        <v>141</v>
      </c>
      <c r="D2" s="85" t="s">
        <v>0</v>
      </c>
    </row>
    <row r="3" spans="1:4" ht="18.75" customHeight="1">
      <c r="A3" s="86"/>
      <c r="B3" s="87">
        <v>2017</v>
      </c>
      <c r="C3" s="13">
        <v>2016</v>
      </c>
      <c r="D3" s="88" t="s">
        <v>1</v>
      </c>
    </row>
    <row r="4" spans="1:4" ht="18.75" customHeight="1">
      <c r="A4" s="89"/>
      <c r="B4" s="90" t="s">
        <v>3</v>
      </c>
      <c r="C4" s="90" t="s">
        <v>3</v>
      </c>
      <c r="D4" s="91" t="s">
        <v>4</v>
      </c>
    </row>
    <row r="5" spans="1:4">
      <c r="A5" s="11" t="s">
        <v>19</v>
      </c>
      <c r="B5" s="22">
        <v>228</v>
      </c>
      <c r="C5" s="171">
        <v>-736</v>
      </c>
      <c r="D5" s="172" t="str">
        <f>IF(C5=0,0,IF(B5=0,"-100",IF(ABS((B5-C5)/C5*100)&gt;100,"&gt;100",((B5-C5)/C5*100))))</f>
        <v>&gt;100</v>
      </c>
    </row>
    <row r="6" spans="1:4">
      <c r="A6" s="173" t="s">
        <v>89</v>
      </c>
      <c r="B6" s="1"/>
      <c r="C6" s="1"/>
      <c r="D6" s="1"/>
    </row>
    <row r="7" spans="1:4">
      <c r="A7" s="174" t="s">
        <v>136</v>
      </c>
      <c r="B7" s="2">
        <v>158</v>
      </c>
      <c r="C7" s="2">
        <v>-481</v>
      </c>
      <c r="D7" s="93" t="str">
        <f>IF(C7=0,0,IF(B7=0,"-100",IF(ABS((B7-C7)/C7*100)&gt;100,"&gt;100",((B7-C7)/C7*100))))</f>
        <v>&gt;100</v>
      </c>
    </row>
    <row r="8" spans="1:4">
      <c r="A8" s="174" t="s">
        <v>135</v>
      </c>
      <c r="B8" s="2">
        <v>5</v>
      </c>
      <c r="C8" s="2">
        <v>-5</v>
      </c>
      <c r="D8" s="93" t="str">
        <f>IF(C8=0,0,IF(B8=0,"-100",IF(ABS((B8-C8)/C8*100)&gt;100,"&gt;100",((B8-C8)/C8*100))))</f>
        <v>&gt;100</v>
      </c>
    </row>
    <row r="9" spans="1:4">
      <c r="A9" s="175" t="s">
        <v>23</v>
      </c>
      <c r="B9" s="36">
        <v>-50</v>
      </c>
      <c r="C9" s="36">
        <v>154</v>
      </c>
      <c r="D9" s="176" t="str">
        <f t="shared" ref="D9:D21" si="0">IF(C9=0,0,IF(B9=0,"-100",IF(ABS((B9-C9)/C9*100)&gt;100,"&gt;100",((B9-C9)/C9*100))))</f>
        <v>&gt;100</v>
      </c>
    </row>
    <row r="10" spans="1:4" s="81" customFormat="1">
      <c r="A10" s="161"/>
      <c r="B10" s="107">
        <f>SUM(B7:B9)</f>
        <v>113</v>
      </c>
      <c r="C10" s="107">
        <f>SUM(C7:C9)</f>
        <v>-332</v>
      </c>
      <c r="D10" s="170" t="str">
        <f t="shared" si="0"/>
        <v>&gt;100</v>
      </c>
    </row>
    <row r="11" spans="1:4" s="81" customFormat="1" ht="22.5">
      <c r="A11" s="177" t="s">
        <v>104</v>
      </c>
      <c r="B11" s="2"/>
      <c r="C11" s="2"/>
      <c r="D11" s="30"/>
    </row>
    <row r="12" spans="1:4">
      <c r="A12" s="174" t="s">
        <v>80</v>
      </c>
      <c r="B12" s="94"/>
      <c r="C12" s="94"/>
      <c r="D12" s="94"/>
    </row>
    <row r="13" spans="1:4" s="94" customFormat="1">
      <c r="A13" s="180" t="s">
        <v>81</v>
      </c>
      <c r="B13" s="2">
        <v>-134</v>
      </c>
      <c r="C13" s="2">
        <v>148</v>
      </c>
      <c r="D13" s="93" t="str">
        <f t="shared" si="0"/>
        <v>&gt;100</v>
      </c>
    </row>
    <row r="14" spans="1:4">
      <c r="A14" s="180" t="s">
        <v>105</v>
      </c>
      <c r="B14" s="2">
        <v>40</v>
      </c>
      <c r="C14" s="2">
        <v>36</v>
      </c>
      <c r="D14" s="93">
        <f t="shared" si="0"/>
        <v>11.111111111111111</v>
      </c>
    </row>
    <row r="15" spans="1:4">
      <c r="A15" s="174" t="s">
        <v>22</v>
      </c>
      <c r="B15" s="94"/>
      <c r="C15" s="2"/>
      <c r="D15" s="93"/>
    </row>
    <row r="16" spans="1:4">
      <c r="A16" s="180" t="s">
        <v>81</v>
      </c>
      <c r="B16" s="2">
        <v>-1</v>
      </c>
      <c r="C16" s="2">
        <v>-95</v>
      </c>
      <c r="D16" s="93">
        <f t="shared" si="0"/>
        <v>-98.94736842105263</v>
      </c>
    </row>
    <row r="17" spans="1:5">
      <c r="A17" s="174" t="s">
        <v>135</v>
      </c>
      <c r="B17" s="2">
        <v>-17</v>
      </c>
      <c r="C17" s="2">
        <v>42</v>
      </c>
      <c r="D17" s="2" t="str">
        <f t="shared" si="0"/>
        <v>&gt;100</v>
      </c>
    </row>
    <row r="18" spans="1:5">
      <c r="A18" s="175" t="s">
        <v>23</v>
      </c>
      <c r="B18" s="36">
        <v>28</v>
      </c>
      <c r="C18" s="36">
        <v>-20</v>
      </c>
      <c r="D18" s="36" t="str">
        <f t="shared" si="0"/>
        <v>&gt;100</v>
      </c>
    </row>
    <row r="19" spans="1:5">
      <c r="A19" s="178"/>
      <c r="B19" s="26">
        <f>B13+B14+B16+B17+B18</f>
        <v>-84</v>
      </c>
      <c r="C19" s="26">
        <f>C13+C14+C16+C17+C18</f>
        <v>111</v>
      </c>
      <c r="D19" s="26" t="str">
        <f t="shared" si="0"/>
        <v>&gt;100</v>
      </c>
    </row>
    <row r="20" spans="1:5">
      <c r="A20" s="14" t="s">
        <v>82</v>
      </c>
      <c r="B20" s="107">
        <f>B10+B19</f>
        <v>29</v>
      </c>
      <c r="C20" s="107">
        <f>C10+C19</f>
        <v>-221</v>
      </c>
      <c r="D20" s="107" t="str">
        <f t="shared" si="0"/>
        <v>&gt;100</v>
      </c>
    </row>
    <row r="21" spans="1:5" ht="12" thickBot="1">
      <c r="A21" s="179" t="s">
        <v>24</v>
      </c>
      <c r="B21" s="64">
        <f>B5+B20</f>
        <v>257</v>
      </c>
      <c r="C21" s="64">
        <f>C5+C20</f>
        <v>-957</v>
      </c>
      <c r="D21" s="64" t="str">
        <f t="shared" si="0"/>
        <v>&gt;100</v>
      </c>
    </row>
    <row r="22" spans="1:5" ht="12" thickTop="1">
      <c r="A22" s="174" t="s">
        <v>20</v>
      </c>
      <c r="B22" s="2">
        <v>207</v>
      </c>
      <c r="C22" s="2">
        <v>-675</v>
      </c>
      <c r="D22" s="2"/>
    </row>
    <row r="23" spans="1:5">
      <c r="A23" s="1" t="s">
        <v>21</v>
      </c>
      <c r="B23" s="2">
        <v>50</v>
      </c>
      <c r="C23" s="2">
        <v>-282</v>
      </c>
      <c r="D23" s="2"/>
    </row>
    <row r="24" spans="1:5" ht="11.25" customHeight="1">
      <c r="A24" s="37"/>
      <c r="B24" s="4"/>
      <c r="C24" s="4"/>
      <c r="D24" s="21"/>
    </row>
    <row r="25" spans="1:5">
      <c r="A25" s="181"/>
      <c r="B25" s="181"/>
      <c r="C25" s="181"/>
      <c r="D25" s="181"/>
    </row>
    <row r="26" spans="1:5">
      <c r="A26" s="183"/>
      <c r="B26" s="183"/>
      <c r="C26" s="183"/>
      <c r="D26" s="183"/>
    </row>
    <row r="27" spans="1:5">
      <c r="A27" s="181"/>
      <c r="B27" s="181"/>
      <c r="C27" s="181"/>
      <c r="D27" s="181"/>
    </row>
    <row r="28" spans="1:5" ht="11.25" customHeight="1"/>
    <row r="29" spans="1:5" ht="11.25" customHeight="1">
      <c r="E29" s="92">
        <v>0</v>
      </c>
    </row>
    <row r="30" spans="1:5" ht="25.5" customHeight="1">
      <c r="E30" s="41"/>
    </row>
    <row r="31" spans="1:5" ht="25.5" customHeight="1"/>
    <row r="32" spans="1:5" ht="15" customHeight="1"/>
    <row r="33" ht="11.25" customHeight="1"/>
    <row r="34" ht="11.25" customHeight="1"/>
    <row r="35" ht="24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>
      <c r="E49" s="41"/>
      <c r="F49" s="41"/>
    </row>
    <row r="50" spans="5:8" ht="11.25" customHeight="1">
      <c r="E50" s="4"/>
      <c r="F50" s="4"/>
      <c r="G50" s="4"/>
      <c r="H50" s="4"/>
    </row>
    <row r="51" spans="5:8" ht="11.25" customHeight="1"/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</sheetData>
  <mergeCells count="3">
    <mergeCell ref="A25:D25"/>
    <mergeCell ref="A26:D26"/>
    <mergeCell ref="A27:D27"/>
  </mergeCells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22" zoomScaleNormal="100" workbookViewId="0">
      <selection activeCell="A50" sqref="A50:D50"/>
    </sheetView>
  </sheetViews>
  <sheetFormatPr baseColWidth="10" defaultColWidth="77.85546875" defaultRowHeight="11.25"/>
  <cols>
    <col min="1" max="1" width="48.7109375" style="47" customWidth="1"/>
    <col min="2" max="2" width="5.7109375" style="44" customWidth="1"/>
    <col min="3" max="3" width="20.28515625" style="47" customWidth="1"/>
    <col min="4" max="4" width="17.42578125" style="47" customWidth="1"/>
    <col min="5" max="5" width="19.28515625" style="47" customWidth="1"/>
    <col min="6" max="6" width="2.140625" style="44" customWidth="1"/>
    <col min="7" max="7" width="17.28515625" style="45" customWidth="1"/>
    <col min="8" max="8" width="77.85546875" style="46"/>
    <col min="9" max="16384" width="77.85546875" style="47"/>
  </cols>
  <sheetData>
    <row r="1" spans="1:9" ht="24.75" customHeight="1">
      <c r="A1" s="43" t="s">
        <v>83</v>
      </c>
      <c r="C1" s="44"/>
      <c r="D1" s="44"/>
      <c r="E1" s="44"/>
    </row>
    <row r="2" spans="1:9">
      <c r="A2" s="48"/>
      <c r="B2" s="48"/>
      <c r="C2" s="49" t="s">
        <v>142</v>
      </c>
      <c r="D2" s="49" t="s">
        <v>29</v>
      </c>
      <c r="E2" s="50"/>
    </row>
    <row r="3" spans="1:9">
      <c r="A3" s="51"/>
      <c r="B3" s="52"/>
      <c r="C3" s="53">
        <v>2017</v>
      </c>
      <c r="D3" s="13">
        <v>2016</v>
      </c>
      <c r="E3" s="52"/>
      <c r="H3" s="54"/>
    </row>
    <row r="4" spans="1:9">
      <c r="A4" s="55" t="s">
        <v>53</v>
      </c>
      <c r="B4" s="56" t="s">
        <v>2</v>
      </c>
      <c r="C4" s="57" t="s">
        <v>3</v>
      </c>
      <c r="D4" s="57" t="s">
        <v>3</v>
      </c>
      <c r="E4" s="56" t="s">
        <v>96</v>
      </c>
      <c r="H4" s="54"/>
    </row>
    <row r="5" spans="1:9">
      <c r="A5" s="58" t="s">
        <v>54</v>
      </c>
      <c r="B5" s="1"/>
      <c r="C5" s="2">
        <v>848</v>
      </c>
      <c r="D5" s="2">
        <v>1447</v>
      </c>
      <c r="E5" s="30">
        <f t="shared" ref="E5:E21" si="0">IF(D5=0,0,IF(C5=0,"-100",IF(ABS((C5-D5)/D5*100)&gt;100,"&gt;100",((C5-D5)/D5*100))))</f>
        <v>-41.395991706979956</v>
      </c>
      <c r="H5" s="54"/>
      <c r="I5" s="59"/>
    </row>
    <row r="6" spans="1:9">
      <c r="A6" s="58" t="s">
        <v>55</v>
      </c>
      <c r="B6" s="1">
        <v>15</v>
      </c>
      <c r="C6" s="2">
        <v>28045</v>
      </c>
      <c r="D6" s="2">
        <v>21747</v>
      </c>
      <c r="E6" s="30">
        <f t="shared" si="0"/>
        <v>28.960316365475698</v>
      </c>
      <c r="G6" s="60"/>
      <c r="H6" s="54"/>
      <c r="I6" s="59"/>
    </row>
    <row r="7" spans="1:9">
      <c r="A7" s="58" t="s">
        <v>56</v>
      </c>
      <c r="B7" s="1">
        <v>16</v>
      </c>
      <c r="C7" s="2">
        <v>97643</v>
      </c>
      <c r="D7" s="2">
        <v>105640</v>
      </c>
      <c r="E7" s="30">
        <f t="shared" si="0"/>
        <v>-7.570049223778871</v>
      </c>
      <c r="G7" s="60"/>
      <c r="H7" s="54"/>
      <c r="I7" s="59"/>
    </row>
    <row r="8" spans="1:9">
      <c r="A8" s="58" t="s">
        <v>57</v>
      </c>
      <c r="B8" s="1">
        <v>17</v>
      </c>
      <c r="C8" s="2">
        <v>-4059</v>
      </c>
      <c r="D8" s="2">
        <v>-3797</v>
      </c>
      <c r="E8" s="30">
        <f t="shared" si="0"/>
        <v>6.9001843560705822</v>
      </c>
      <c r="G8" s="60"/>
      <c r="H8" s="54"/>
      <c r="I8" s="59"/>
    </row>
    <row r="9" spans="1:9" s="158" customFormat="1" ht="22.5">
      <c r="A9" s="153" t="s">
        <v>120</v>
      </c>
      <c r="B9" s="51"/>
      <c r="C9" s="2">
        <v>41</v>
      </c>
      <c r="D9" s="2">
        <v>130</v>
      </c>
      <c r="E9" s="30">
        <f t="shared" si="0"/>
        <v>-68.461538461538467</v>
      </c>
      <c r="F9" s="154"/>
      <c r="G9" s="155"/>
      <c r="H9" s="156"/>
      <c r="I9" s="157"/>
    </row>
    <row r="10" spans="1:9">
      <c r="A10" s="58" t="s">
        <v>121</v>
      </c>
      <c r="B10" s="44">
        <v>18</v>
      </c>
      <c r="C10" s="21">
        <v>10445</v>
      </c>
      <c r="D10" s="21">
        <v>12526</v>
      </c>
      <c r="E10" s="30">
        <f t="shared" si="0"/>
        <v>-16.613444036404278</v>
      </c>
      <c r="G10" s="60"/>
      <c r="H10" s="54"/>
      <c r="I10" s="59"/>
    </row>
    <row r="11" spans="1:9">
      <c r="A11" s="58" t="s">
        <v>58</v>
      </c>
      <c r="B11" s="1"/>
      <c r="C11" s="2">
        <v>1540</v>
      </c>
      <c r="D11" s="2">
        <v>2327</v>
      </c>
      <c r="E11" s="30">
        <f t="shared" si="0"/>
        <v>-33.820369574559514</v>
      </c>
      <c r="I11" s="61"/>
    </row>
    <row r="12" spans="1:9">
      <c r="A12" s="58" t="s">
        <v>59</v>
      </c>
      <c r="B12" s="1">
        <v>19</v>
      </c>
      <c r="C12" s="2">
        <v>27836</v>
      </c>
      <c r="D12" s="2">
        <v>31574</v>
      </c>
      <c r="E12" s="30">
        <f t="shared" si="0"/>
        <v>-11.838854753911447</v>
      </c>
      <c r="G12" s="60"/>
      <c r="I12" s="61"/>
    </row>
    <row r="13" spans="1:9">
      <c r="A13" s="58" t="s">
        <v>60</v>
      </c>
      <c r="B13" s="1"/>
      <c r="C13" s="2">
        <v>198</v>
      </c>
      <c r="D13" s="2">
        <v>285</v>
      </c>
      <c r="E13" s="30">
        <f t="shared" si="0"/>
        <v>-30.526315789473685</v>
      </c>
      <c r="I13" s="61"/>
    </row>
    <row r="14" spans="1:9">
      <c r="A14" s="58" t="s">
        <v>61</v>
      </c>
      <c r="B14" s="1">
        <v>20</v>
      </c>
      <c r="C14" s="2">
        <v>507</v>
      </c>
      <c r="D14" s="2">
        <v>420</v>
      </c>
      <c r="E14" s="30">
        <f t="shared" si="0"/>
        <v>20.714285714285715</v>
      </c>
      <c r="H14" s="62"/>
      <c r="I14" s="61"/>
    </row>
    <row r="15" spans="1:9">
      <c r="A15" s="58" t="s">
        <v>62</v>
      </c>
      <c r="B15" s="1"/>
      <c r="C15" s="2">
        <v>83</v>
      </c>
      <c r="D15" s="2">
        <v>84</v>
      </c>
      <c r="E15" s="30">
        <f t="shared" si="0"/>
        <v>-1.1904761904761905</v>
      </c>
      <c r="I15" s="61"/>
    </row>
    <row r="16" spans="1:9">
      <c r="A16" s="58" t="s">
        <v>63</v>
      </c>
      <c r="B16" s="1">
        <v>21</v>
      </c>
      <c r="C16" s="2">
        <v>154</v>
      </c>
      <c r="D16" s="2">
        <v>154</v>
      </c>
      <c r="E16" s="30">
        <f t="shared" si="0"/>
        <v>0</v>
      </c>
      <c r="I16" s="61"/>
    </row>
    <row r="17" spans="1:9">
      <c r="A17" s="58" t="s">
        <v>102</v>
      </c>
      <c r="B17" s="1">
        <v>22</v>
      </c>
      <c r="C17" s="2">
        <v>98</v>
      </c>
      <c r="D17" s="2">
        <v>421</v>
      </c>
      <c r="E17" s="30">
        <f t="shared" si="0"/>
        <v>-76.722090261282659</v>
      </c>
      <c r="I17" s="61"/>
    </row>
    <row r="18" spans="1:9">
      <c r="A18" s="58" t="s">
        <v>64</v>
      </c>
      <c r="B18" s="1"/>
      <c r="C18" s="2">
        <v>19</v>
      </c>
      <c r="D18" s="2">
        <v>42</v>
      </c>
      <c r="E18" s="30">
        <f t="shared" si="0"/>
        <v>-54.761904761904766</v>
      </c>
      <c r="I18" s="59"/>
    </row>
    <row r="19" spans="1:9">
      <c r="A19" s="58" t="s">
        <v>65</v>
      </c>
      <c r="B19" s="1"/>
      <c r="C19" s="2">
        <v>653</v>
      </c>
      <c r="D19" s="2">
        <v>786</v>
      </c>
      <c r="E19" s="30">
        <f t="shared" si="0"/>
        <v>-16.921119592875318</v>
      </c>
      <c r="I19" s="59"/>
    </row>
    <row r="20" spans="1:9">
      <c r="A20" s="114" t="s">
        <v>66</v>
      </c>
      <c r="B20" s="29"/>
      <c r="C20" s="36">
        <v>1169</v>
      </c>
      <c r="D20" s="36">
        <v>1011</v>
      </c>
      <c r="E20" s="30">
        <f t="shared" si="0"/>
        <v>15.62809099901088</v>
      </c>
      <c r="I20" s="59"/>
    </row>
    <row r="21" spans="1:9" s="43" customFormat="1" ht="12" thickBot="1">
      <c r="A21" s="115" t="s">
        <v>67</v>
      </c>
      <c r="B21" s="116"/>
      <c r="C21" s="40">
        <f>SUM(C5:C20)</f>
        <v>165220</v>
      </c>
      <c r="D21" s="64">
        <f>SUM(D5:D20)</f>
        <v>174797</v>
      </c>
      <c r="E21" s="123">
        <f t="shared" si="0"/>
        <v>-5.4789269838727206</v>
      </c>
      <c r="F21" s="65"/>
      <c r="G21" s="60"/>
      <c r="H21" s="66"/>
      <c r="I21" s="67"/>
    </row>
    <row r="22" spans="1:9" s="43" customFormat="1" ht="12" thickTop="1">
      <c r="A22" s="63"/>
      <c r="B22" s="11"/>
      <c r="C22" s="68"/>
      <c r="D22" s="22"/>
      <c r="F22" s="65"/>
      <c r="G22" s="69"/>
      <c r="H22" s="66"/>
      <c r="I22" s="67"/>
    </row>
    <row r="23" spans="1:9">
      <c r="A23" s="48"/>
      <c r="B23" s="48"/>
      <c r="C23" s="49" t="s">
        <v>142</v>
      </c>
      <c r="D23" s="49" t="s">
        <v>29</v>
      </c>
      <c r="E23" s="50"/>
      <c r="I23" s="59"/>
    </row>
    <row r="24" spans="1:9">
      <c r="A24" s="51"/>
      <c r="B24" s="52"/>
      <c r="C24" s="53">
        <v>2017</v>
      </c>
      <c r="D24" s="13">
        <v>2016</v>
      </c>
      <c r="E24" s="52"/>
      <c r="G24" s="71"/>
      <c r="I24" s="59"/>
    </row>
    <row r="25" spans="1:9">
      <c r="A25" s="55" t="s">
        <v>68</v>
      </c>
      <c r="B25" s="56" t="s">
        <v>2</v>
      </c>
      <c r="C25" s="57" t="s">
        <v>3</v>
      </c>
      <c r="D25" s="57" t="s">
        <v>3</v>
      </c>
      <c r="E25" s="56" t="s">
        <v>96</v>
      </c>
      <c r="H25" s="54"/>
      <c r="I25" s="59"/>
    </row>
    <row r="26" spans="1:9">
      <c r="A26" s="58" t="s">
        <v>69</v>
      </c>
      <c r="B26" s="51">
        <v>23</v>
      </c>
      <c r="C26" s="70">
        <v>44886</v>
      </c>
      <c r="D26" s="70">
        <v>49241</v>
      </c>
      <c r="E26" s="72">
        <f t="shared" ref="E26:E28" si="1">IF(D26=0,0,IF(C26=0,"-100",IF(ABS((C26-D26)/D26*100)&gt;100,"&gt;100",((C26-D26)/D26*100))))</f>
        <v>-8.8442558030909204</v>
      </c>
      <c r="F26" s="59"/>
      <c r="G26" s="44"/>
      <c r="H26" s="47"/>
    </row>
    <row r="27" spans="1:9">
      <c r="A27" s="58" t="s">
        <v>70</v>
      </c>
      <c r="B27" s="51">
        <v>24</v>
      </c>
      <c r="C27" s="70">
        <v>56920</v>
      </c>
      <c r="D27" s="70">
        <v>57301</v>
      </c>
      <c r="E27" s="72">
        <f t="shared" si="1"/>
        <v>-0.66490986195703394</v>
      </c>
      <c r="F27" s="59"/>
      <c r="G27" s="44"/>
      <c r="H27" s="47"/>
    </row>
    <row r="28" spans="1:9">
      <c r="A28" s="58" t="s">
        <v>71</v>
      </c>
      <c r="B28" s="51">
        <v>25</v>
      </c>
      <c r="C28" s="70">
        <v>33649</v>
      </c>
      <c r="D28" s="70">
        <v>35815</v>
      </c>
      <c r="E28" s="72">
        <f t="shared" si="1"/>
        <v>-6.0477453580901859</v>
      </c>
      <c r="F28" s="59"/>
      <c r="G28" s="71"/>
      <c r="H28" s="47"/>
    </row>
    <row r="29" spans="1:9" ht="22.5">
      <c r="A29" s="152" t="s">
        <v>120</v>
      </c>
      <c r="B29" s="51"/>
      <c r="C29" s="159">
        <v>784</v>
      </c>
      <c r="D29" s="159">
        <v>1033</v>
      </c>
      <c r="E29" s="160">
        <f>IF(D29=0,0,IF(C29=0,"-100",IF(ABS((C29-D29)/D29*100)&gt;100,"&gt;100",((C29-D29)/D29*100))))</f>
        <v>-24.10454985479187</v>
      </c>
      <c r="F29" s="59"/>
      <c r="G29" s="44"/>
      <c r="H29" s="47"/>
    </row>
    <row r="30" spans="1:9">
      <c r="A30" s="58" t="s">
        <v>122</v>
      </c>
      <c r="B30" s="51">
        <v>26</v>
      </c>
      <c r="C30" s="70">
        <v>13208</v>
      </c>
      <c r="D30" s="70">
        <v>15056</v>
      </c>
      <c r="E30" s="160">
        <f>IF(D30=0,0,IF(C30=0,"-100",IF(ABS((C30-D30)/D30*100)&gt;100,"&gt;100",((C30-D30)/D30*100))))</f>
        <v>-12.274176408076515</v>
      </c>
      <c r="F30" s="59"/>
      <c r="G30" s="44"/>
      <c r="H30" s="47"/>
      <c r="I30" s="71"/>
    </row>
    <row r="31" spans="1:9">
      <c r="A31" s="58" t="s">
        <v>72</v>
      </c>
      <c r="B31" s="51"/>
      <c r="C31" s="70">
        <v>2119</v>
      </c>
      <c r="D31" s="70">
        <v>2945</v>
      </c>
      <c r="E31" s="72">
        <f t="shared" ref="E31:E37" si="2">IF(D31=0,0,IF(C31=0,"-100",IF(ABS((C31-D31)/D31*100)&gt;100,"&gt;100",((C31-D31)/D31*100))))</f>
        <v>-28.047538200339559</v>
      </c>
      <c r="F31" s="59"/>
      <c r="G31" s="47"/>
      <c r="H31" s="47"/>
    </row>
    <row r="32" spans="1:9">
      <c r="A32" s="58" t="s">
        <v>73</v>
      </c>
      <c r="B32" s="51">
        <v>27</v>
      </c>
      <c r="C32" s="71">
        <v>2653</v>
      </c>
      <c r="D32" s="71">
        <v>2753</v>
      </c>
      <c r="E32" s="72">
        <f t="shared" si="2"/>
        <v>-3.6324010170722851</v>
      </c>
      <c r="F32" s="59"/>
      <c r="G32" s="47"/>
      <c r="H32" s="47"/>
    </row>
    <row r="33" spans="1:8">
      <c r="A33" s="58" t="s">
        <v>103</v>
      </c>
      <c r="B33" s="51"/>
      <c r="C33" s="71">
        <v>1</v>
      </c>
      <c r="D33" s="71">
        <v>19</v>
      </c>
      <c r="E33" s="72">
        <f t="shared" si="2"/>
        <v>-94.73684210526315</v>
      </c>
      <c r="F33" s="59"/>
      <c r="G33" s="47"/>
      <c r="H33" s="47"/>
    </row>
    <row r="34" spans="1:8">
      <c r="A34" s="47" t="s">
        <v>91</v>
      </c>
      <c r="B34" s="73"/>
      <c r="C34" s="71">
        <v>76</v>
      </c>
      <c r="D34" s="71">
        <v>107</v>
      </c>
      <c r="E34" s="72">
        <f t="shared" si="2"/>
        <v>-28.971962616822427</v>
      </c>
      <c r="F34" s="59"/>
      <c r="G34" s="47"/>
      <c r="H34" s="47"/>
    </row>
    <row r="35" spans="1:8">
      <c r="A35" s="58" t="s">
        <v>65</v>
      </c>
      <c r="B35" s="73"/>
      <c r="C35" s="71">
        <v>96</v>
      </c>
      <c r="D35" s="71">
        <v>126</v>
      </c>
      <c r="E35" s="72">
        <f t="shared" si="2"/>
        <v>-23.809523809523807</v>
      </c>
      <c r="F35" s="59"/>
      <c r="G35" s="47"/>
      <c r="H35" s="47"/>
    </row>
    <row r="36" spans="1:8">
      <c r="A36" s="58" t="s">
        <v>74</v>
      </c>
      <c r="B36" s="51"/>
      <c r="C36" s="71">
        <v>753</v>
      </c>
      <c r="D36" s="71">
        <v>376</v>
      </c>
      <c r="E36" s="72" t="str">
        <f t="shared" si="2"/>
        <v>&gt;100</v>
      </c>
      <c r="F36" s="61"/>
      <c r="G36" s="47"/>
      <c r="H36" s="47"/>
    </row>
    <row r="37" spans="1:8">
      <c r="A37" s="114" t="s">
        <v>75</v>
      </c>
      <c r="B37" s="114">
        <v>28</v>
      </c>
      <c r="C37" s="77">
        <v>3780</v>
      </c>
      <c r="D37" s="77">
        <v>3984</v>
      </c>
      <c r="E37" s="78">
        <f t="shared" si="2"/>
        <v>-5.1204819277108431</v>
      </c>
      <c r="F37" s="59"/>
      <c r="H37" s="47"/>
    </row>
    <row r="38" spans="1:8">
      <c r="A38" s="63" t="s">
        <v>33</v>
      </c>
      <c r="B38" s="74">
        <v>29</v>
      </c>
      <c r="C38" s="71"/>
      <c r="D38" s="71"/>
      <c r="E38" s="71"/>
      <c r="F38" s="59"/>
      <c r="G38" s="47"/>
      <c r="H38" s="47"/>
    </row>
    <row r="39" spans="1:8">
      <c r="A39" s="75" t="s">
        <v>84</v>
      </c>
      <c r="B39" s="51"/>
      <c r="C39" s="71">
        <v>1607</v>
      </c>
      <c r="D39" s="71">
        <v>1607</v>
      </c>
      <c r="E39" s="72">
        <f t="shared" ref="E39:E48" si="3">IF(D39=0,0,IF(C39=0,"-100",IF(ABS((C39-D39)/D39*100)&gt;100,"&gt;100",((C39-D39)/D39*100))))</f>
        <v>0</v>
      </c>
      <c r="F39" s="59"/>
      <c r="G39" s="47"/>
      <c r="H39" s="47"/>
    </row>
    <row r="40" spans="1:8">
      <c r="A40" s="75" t="s">
        <v>85</v>
      </c>
      <c r="B40" s="51"/>
      <c r="C40" s="71">
        <v>3332</v>
      </c>
      <c r="D40" s="71">
        <v>3332</v>
      </c>
      <c r="E40" s="72">
        <f t="shared" si="3"/>
        <v>0</v>
      </c>
      <c r="F40" s="59"/>
      <c r="G40" s="76"/>
      <c r="H40" s="47"/>
    </row>
    <row r="41" spans="1:8">
      <c r="A41" s="75" t="s">
        <v>86</v>
      </c>
      <c r="B41" s="51"/>
      <c r="C41" s="71">
        <v>1197</v>
      </c>
      <c r="D41" s="71">
        <v>939</v>
      </c>
      <c r="E41" s="72">
        <f t="shared" si="3"/>
        <v>27.476038338658149</v>
      </c>
      <c r="F41" s="61"/>
      <c r="G41" s="76"/>
      <c r="H41" s="47"/>
    </row>
    <row r="42" spans="1:8">
      <c r="A42" s="75" t="s">
        <v>87</v>
      </c>
      <c r="B42" s="51"/>
      <c r="C42" s="71">
        <v>272</v>
      </c>
      <c r="D42" s="71">
        <v>375</v>
      </c>
      <c r="E42" s="72">
        <f t="shared" si="3"/>
        <v>-27.466666666666669</v>
      </c>
      <c r="F42" s="59"/>
      <c r="G42" s="76"/>
      <c r="H42" s="47"/>
    </row>
    <row r="43" spans="1:8">
      <c r="A43" s="117" t="s">
        <v>88</v>
      </c>
      <c r="B43" s="114"/>
      <c r="C43" s="77">
        <v>-10</v>
      </c>
      <c r="D43" s="77">
        <v>-6</v>
      </c>
      <c r="E43" s="78">
        <f t="shared" si="3"/>
        <v>66.666666666666657</v>
      </c>
      <c r="F43" s="59"/>
      <c r="G43" s="47"/>
      <c r="H43" s="47"/>
    </row>
    <row r="44" spans="1:8">
      <c r="A44" s="148" t="s">
        <v>76</v>
      </c>
      <c r="B44" s="149"/>
      <c r="C44" s="79">
        <f>SUM(C39:C43)</f>
        <v>6398</v>
      </c>
      <c r="D44" s="79">
        <f>SUM(D39:D43)</f>
        <v>6247</v>
      </c>
      <c r="E44" s="80">
        <f t="shared" si="3"/>
        <v>2.4171602369137188</v>
      </c>
      <c r="F44" s="59"/>
      <c r="G44" s="47"/>
      <c r="H44" s="47"/>
    </row>
    <row r="45" spans="1:8">
      <c r="A45" s="130" t="s">
        <v>113</v>
      </c>
      <c r="B45" s="51"/>
      <c r="C45" s="71">
        <v>50</v>
      </c>
      <c r="D45" s="71">
        <v>50</v>
      </c>
      <c r="E45" s="72">
        <f t="shared" si="3"/>
        <v>0</v>
      </c>
      <c r="F45" s="59"/>
      <c r="G45" s="127"/>
      <c r="H45" s="47"/>
    </row>
    <row r="46" spans="1:8">
      <c r="A46" s="118" t="s">
        <v>77</v>
      </c>
      <c r="B46" s="114"/>
      <c r="C46" s="77">
        <v>-153</v>
      </c>
      <c r="D46" s="77">
        <v>-256</v>
      </c>
      <c r="E46" s="78">
        <f t="shared" si="3"/>
        <v>-40.234375</v>
      </c>
      <c r="F46" s="59"/>
      <c r="G46" s="47"/>
      <c r="H46" s="47"/>
    </row>
    <row r="47" spans="1:8" s="43" customFormat="1">
      <c r="A47" s="119"/>
      <c r="B47" s="120"/>
      <c r="C47" s="79">
        <f>C44+C45+C46</f>
        <v>6295</v>
      </c>
      <c r="D47" s="79">
        <f>D44+D45+D46</f>
        <v>6041</v>
      </c>
      <c r="E47" s="80">
        <f t="shared" si="3"/>
        <v>4.2046018871047846</v>
      </c>
    </row>
    <row r="48" spans="1:8" ht="12" thickBot="1">
      <c r="A48" s="115" t="s">
        <v>78</v>
      </c>
      <c r="B48" s="121"/>
      <c r="C48" s="122">
        <f>SUM(C26:C37)+C47</f>
        <v>165220</v>
      </c>
      <c r="D48" s="122">
        <f>SUM(D26:D37)+D47</f>
        <v>174797</v>
      </c>
      <c r="E48" s="123">
        <f t="shared" si="3"/>
        <v>-5.4789269838727206</v>
      </c>
      <c r="F48" s="47"/>
      <c r="G48" s="47"/>
      <c r="H48" s="47"/>
    </row>
    <row r="49" spans="1:8" ht="12" thickTop="1">
      <c r="A49" s="75"/>
      <c r="F49" s="47"/>
      <c r="G49" s="47"/>
      <c r="H49" s="47"/>
    </row>
    <row r="50" spans="1:8" ht="21.75" customHeight="1">
      <c r="A50" s="181"/>
      <c r="B50" s="181"/>
      <c r="C50" s="181"/>
      <c r="D50" s="181"/>
    </row>
    <row r="51" spans="1:8">
      <c r="F51" s="47"/>
      <c r="G51" s="47"/>
      <c r="H51" s="47"/>
    </row>
    <row r="52" spans="1:8">
      <c r="F52" s="47"/>
      <c r="G52" s="47"/>
      <c r="H52" s="47"/>
    </row>
    <row r="53" spans="1:8">
      <c r="F53" s="47"/>
      <c r="G53" s="47"/>
      <c r="H53" s="47"/>
    </row>
    <row r="54" spans="1:8">
      <c r="F54" s="47"/>
      <c r="G54" s="47"/>
      <c r="H54" s="47"/>
    </row>
    <row r="55" spans="1:8">
      <c r="F55" s="47"/>
      <c r="G55" s="47"/>
      <c r="H55" s="47"/>
    </row>
    <row r="56" spans="1:8">
      <c r="F56" s="47"/>
      <c r="G56" s="47"/>
      <c r="H56" s="47"/>
    </row>
    <row r="57" spans="1:8">
      <c r="F57" s="47"/>
      <c r="G57" s="47"/>
      <c r="H57" s="47"/>
    </row>
    <row r="58" spans="1:8">
      <c r="F58" s="47"/>
      <c r="G58" s="47"/>
      <c r="H58" s="47"/>
    </row>
    <row r="59" spans="1:8">
      <c r="F59" s="47"/>
      <c r="G59" s="47"/>
      <c r="H59" s="47"/>
    </row>
    <row r="60" spans="1:8">
      <c r="F60" s="47"/>
      <c r="G60" s="47"/>
      <c r="H60" s="47"/>
    </row>
    <row r="61" spans="1:8">
      <c r="F61" s="47"/>
      <c r="G61" s="47"/>
      <c r="H61" s="47"/>
    </row>
    <row r="62" spans="1:8">
      <c r="F62" s="47"/>
      <c r="G62" s="47"/>
      <c r="H62" s="47"/>
    </row>
    <row r="63" spans="1:8">
      <c r="F63" s="47"/>
      <c r="G63" s="47"/>
      <c r="H63" s="47"/>
    </row>
    <row r="64" spans="1:8">
      <c r="F64" s="47"/>
      <c r="G64" s="47"/>
      <c r="H64" s="47"/>
    </row>
    <row r="65" spans="6:8">
      <c r="F65" s="47"/>
      <c r="G65" s="47"/>
      <c r="H65" s="47"/>
    </row>
    <row r="66" spans="6:8">
      <c r="F66" s="47"/>
      <c r="G66" s="47"/>
      <c r="H66" s="47"/>
    </row>
    <row r="67" spans="6:8">
      <c r="F67" s="47"/>
      <c r="G67" s="47"/>
      <c r="H67" s="47"/>
    </row>
    <row r="68" spans="6:8">
      <c r="F68" s="47"/>
      <c r="G68" s="47"/>
      <c r="H68" s="47"/>
    </row>
    <row r="69" spans="6:8">
      <c r="F69" s="47"/>
      <c r="G69" s="47"/>
      <c r="H69" s="47"/>
    </row>
  </sheetData>
  <mergeCells count="1">
    <mergeCell ref="A50:D50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Normal="100" workbookViewId="0">
      <selection activeCell="A30" sqref="A30"/>
    </sheetView>
  </sheetViews>
  <sheetFormatPr baseColWidth="10" defaultRowHeight="11.25"/>
  <cols>
    <col min="1" max="1" width="33.5703125" style="100" customWidth="1"/>
    <col min="2" max="2" width="24.28515625" style="96" customWidth="1"/>
    <col min="3" max="6" width="11.42578125" style="96"/>
    <col min="7" max="7" width="11.42578125" style="97"/>
    <col min="8" max="9" width="11.42578125" style="96"/>
    <col min="10" max="10" width="11.42578125" style="97"/>
    <col min="11" max="16384" width="11.42578125" style="96"/>
  </cols>
  <sheetData>
    <row r="1" spans="1:10" ht="43.5" customHeight="1">
      <c r="A1" s="101" t="s">
        <v>133</v>
      </c>
    </row>
    <row r="4" spans="1:10">
      <c r="A4" s="102"/>
      <c r="B4" s="98"/>
      <c r="C4" s="98"/>
      <c r="D4" s="98"/>
      <c r="E4" s="98"/>
      <c r="F4" s="98"/>
      <c r="G4" s="98" t="s">
        <v>35</v>
      </c>
      <c r="H4" s="98"/>
      <c r="I4" s="98"/>
      <c r="J4" s="98"/>
    </row>
    <row r="5" spans="1:10">
      <c r="B5" s="99"/>
      <c r="C5" s="99"/>
      <c r="D5" s="99"/>
      <c r="E5" s="99"/>
      <c r="F5" s="99" t="s">
        <v>36</v>
      </c>
      <c r="G5" s="99" t="s">
        <v>37</v>
      </c>
      <c r="H5" s="99" t="s">
        <v>107</v>
      </c>
      <c r="I5" s="99" t="s">
        <v>38</v>
      </c>
      <c r="J5" s="99"/>
    </row>
    <row r="6" spans="1:10">
      <c r="B6" s="125" t="s">
        <v>112</v>
      </c>
      <c r="C6" s="99"/>
      <c r="D6" s="99"/>
      <c r="E6" s="99" t="s">
        <v>39</v>
      </c>
      <c r="F6" s="99" t="s">
        <v>40</v>
      </c>
      <c r="G6" s="99" t="s">
        <v>41</v>
      </c>
      <c r="H6" s="99" t="s">
        <v>110</v>
      </c>
      <c r="I6" s="99" t="s">
        <v>92</v>
      </c>
      <c r="J6" s="99" t="s">
        <v>42</v>
      </c>
    </row>
    <row r="7" spans="1:10">
      <c r="B7" s="99" t="s">
        <v>111</v>
      </c>
      <c r="C7" s="99" t="s">
        <v>43</v>
      </c>
      <c r="D7" s="99" t="s">
        <v>44</v>
      </c>
      <c r="E7" s="99" t="s">
        <v>45</v>
      </c>
      <c r="F7" s="99" t="s">
        <v>46</v>
      </c>
      <c r="G7" s="99" t="s">
        <v>47</v>
      </c>
      <c r="H7" s="99" t="s">
        <v>108</v>
      </c>
      <c r="I7" s="99" t="s">
        <v>93</v>
      </c>
      <c r="J7" s="99" t="s">
        <v>94</v>
      </c>
    </row>
    <row r="8" spans="1:10" ht="12" thickBot="1">
      <c r="A8" s="135" t="s">
        <v>3</v>
      </c>
      <c r="B8" s="136" t="s">
        <v>48</v>
      </c>
      <c r="C8" s="136" t="s">
        <v>49</v>
      </c>
      <c r="D8" s="136" t="s">
        <v>50</v>
      </c>
      <c r="E8" s="136" t="s">
        <v>49</v>
      </c>
      <c r="F8" s="136" t="s">
        <v>51</v>
      </c>
      <c r="G8" s="136" t="s">
        <v>33</v>
      </c>
      <c r="H8" s="136" t="s">
        <v>109</v>
      </c>
      <c r="I8" s="136" t="s">
        <v>52</v>
      </c>
      <c r="J8" s="136" t="s">
        <v>95</v>
      </c>
    </row>
    <row r="9" spans="1:10" s="144" customFormat="1" ht="25.5" customHeight="1">
      <c r="A9" s="142" t="s">
        <v>134</v>
      </c>
      <c r="B9" s="143">
        <v>1607</v>
      </c>
      <c r="C9" s="143">
        <v>3332</v>
      </c>
      <c r="D9" s="143">
        <v>939</v>
      </c>
      <c r="E9" s="143">
        <v>375</v>
      </c>
      <c r="F9" s="143">
        <v>-6</v>
      </c>
      <c r="G9" s="143">
        <f>SUM(B9:F9)</f>
        <v>6247</v>
      </c>
      <c r="H9" s="143">
        <v>50</v>
      </c>
      <c r="I9" s="143">
        <v>-256</v>
      </c>
      <c r="J9" s="143">
        <f>SUM(G9:I9)</f>
        <v>6041</v>
      </c>
    </row>
    <row r="10" spans="1:10" s="144" customFormat="1" ht="25.5" customHeight="1">
      <c r="A10" s="134" t="s">
        <v>24</v>
      </c>
      <c r="B10" s="167">
        <v>0</v>
      </c>
      <c r="C10" s="167">
        <v>0</v>
      </c>
      <c r="D10" s="167">
        <v>278</v>
      </c>
      <c r="E10" s="167">
        <v>-67</v>
      </c>
      <c r="F10" s="167">
        <v>-4</v>
      </c>
      <c r="G10" s="167">
        <f t="shared" ref="G10:G11" si="0">SUM(B10:F10)</f>
        <v>207</v>
      </c>
      <c r="H10" s="167">
        <v>0</v>
      </c>
      <c r="I10" s="167">
        <v>50</v>
      </c>
      <c r="J10" s="143">
        <f t="shared" ref="J10:J11" si="1">SUM(G10:I10)</f>
        <v>257</v>
      </c>
    </row>
    <row r="11" spans="1:10" s="145" customFormat="1" ht="25.5" customHeight="1">
      <c r="A11" s="162" t="s">
        <v>123</v>
      </c>
      <c r="B11" s="163">
        <v>0</v>
      </c>
      <c r="C11" s="163">
        <v>0</v>
      </c>
      <c r="D11" s="163">
        <v>-20</v>
      </c>
      <c r="E11" s="163">
        <v>-36</v>
      </c>
      <c r="F11" s="163">
        <v>0</v>
      </c>
      <c r="G11" s="167">
        <f t="shared" si="0"/>
        <v>-56</v>
      </c>
      <c r="H11" s="163">
        <v>0</v>
      </c>
      <c r="I11" s="163">
        <v>53</v>
      </c>
      <c r="J11" s="143">
        <f t="shared" si="1"/>
        <v>-3</v>
      </c>
    </row>
    <row r="12" spans="1:10" s="144" customFormat="1" ht="25.5" customHeight="1" thickBot="1">
      <c r="A12" s="137" t="s">
        <v>143</v>
      </c>
      <c r="B12" s="147">
        <f t="shared" ref="B12:J12" si="2">B9+B10+B11</f>
        <v>1607</v>
      </c>
      <c r="C12" s="147">
        <f t="shared" si="2"/>
        <v>3332</v>
      </c>
      <c r="D12" s="147">
        <f t="shared" si="2"/>
        <v>1197</v>
      </c>
      <c r="E12" s="147">
        <f t="shared" si="2"/>
        <v>272</v>
      </c>
      <c r="F12" s="147">
        <f t="shared" si="2"/>
        <v>-10</v>
      </c>
      <c r="G12" s="147">
        <f t="shared" si="2"/>
        <v>6398</v>
      </c>
      <c r="H12" s="147">
        <f t="shared" si="2"/>
        <v>50</v>
      </c>
      <c r="I12" s="147">
        <f t="shared" si="2"/>
        <v>-153</v>
      </c>
      <c r="J12" s="147">
        <f t="shared" si="2"/>
        <v>6295</v>
      </c>
    </row>
    <row r="16" spans="1:10">
      <c r="A16" s="102"/>
      <c r="B16" s="98"/>
      <c r="C16" s="98"/>
      <c r="D16" s="98"/>
      <c r="E16" s="98"/>
      <c r="F16" s="98"/>
      <c r="G16" s="98" t="s">
        <v>35</v>
      </c>
      <c r="H16" s="98"/>
      <c r="I16" s="98"/>
      <c r="J16" s="98"/>
    </row>
    <row r="17" spans="1:10">
      <c r="B17" s="99"/>
      <c r="C17" s="99"/>
      <c r="D17" s="99"/>
      <c r="E17" s="99"/>
      <c r="F17" s="99" t="s">
        <v>36</v>
      </c>
      <c r="G17" s="99" t="s">
        <v>37</v>
      </c>
      <c r="H17" s="99" t="s">
        <v>107</v>
      </c>
      <c r="I17" s="99" t="s">
        <v>38</v>
      </c>
      <c r="J17" s="99"/>
    </row>
    <row r="18" spans="1:10">
      <c r="B18" s="125" t="s">
        <v>112</v>
      </c>
      <c r="C18" s="99"/>
      <c r="D18" s="99"/>
      <c r="E18" s="99" t="s">
        <v>39</v>
      </c>
      <c r="F18" s="99" t="s">
        <v>40</v>
      </c>
      <c r="G18" s="99" t="s">
        <v>41</v>
      </c>
      <c r="H18" s="99" t="s">
        <v>110</v>
      </c>
      <c r="I18" s="99" t="s">
        <v>92</v>
      </c>
      <c r="J18" s="99" t="s">
        <v>42</v>
      </c>
    </row>
    <row r="19" spans="1:10">
      <c r="B19" s="99" t="s">
        <v>111</v>
      </c>
      <c r="C19" s="99" t="s">
        <v>43</v>
      </c>
      <c r="D19" s="99" t="s">
        <v>44</v>
      </c>
      <c r="E19" s="99" t="s">
        <v>45</v>
      </c>
      <c r="F19" s="99" t="s">
        <v>46</v>
      </c>
      <c r="G19" s="99" t="s">
        <v>47</v>
      </c>
      <c r="H19" s="99" t="s">
        <v>108</v>
      </c>
      <c r="I19" s="99" t="s">
        <v>93</v>
      </c>
      <c r="J19" s="99" t="s">
        <v>94</v>
      </c>
    </row>
    <row r="20" spans="1:10" ht="12" thickBot="1">
      <c r="A20" s="135" t="s">
        <v>3</v>
      </c>
      <c r="B20" s="136" t="s">
        <v>48</v>
      </c>
      <c r="C20" s="136" t="s">
        <v>49</v>
      </c>
      <c r="D20" s="136" t="s">
        <v>50</v>
      </c>
      <c r="E20" s="136" t="s">
        <v>49</v>
      </c>
      <c r="F20" s="136" t="s">
        <v>51</v>
      </c>
      <c r="G20" s="136" t="s">
        <v>33</v>
      </c>
      <c r="H20" s="136" t="s">
        <v>109</v>
      </c>
      <c r="I20" s="136" t="s">
        <v>52</v>
      </c>
      <c r="J20" s="136" t="s">
        <v>95</v>
      </c>
    </row>
    <row r="21" spans="1:10" s="144" customFormat="1" ht="25.5" customHeight="1">
      <c r="A21" s="142" t="s">
        <v>118</v>
      </c>
      <c r="B21" s="143">
        <v>1607</v>
      </c>
      <c r="C21" s="143">
        <v>3332</v>
      </c>
      <c r="D21" s="143">
        <v>2493</v>
      </c>
      <c r="E21" s="143">
        <v>454</v>
      </c>
      <c r="F21" s="143">
        <v>-9</v>
      </c>
      <c r="G21" s="143">
        <f>SUM(B21:F21)</f>
        <v>7877</v>
      </c>
      <c r="H21" s="143">
        <v>50</v>
      </c>
      <c r="I21" s="143">
        <v>586</v>
      </c>
      <c r="J21" s="143">
        <f>SUM(G21:I21)</f>
        <v>8513</v>
      </c>
    </row>
    <row r="22" spans="1:10" s="144" customFormat="1" ht="25.5" customHeight="1">
      <c r="A22" s="134" t="s">
        <v>24</v>
      </c>
      <c r="B22" s="167">
        <v>0</v>
      </c>
      <c r="C22" s="167">
        <v>0</v>
      </c>
      <c r="D22" s="167">
        <v>-739</v>
      </c>
      <c r="E22" s="167">
        <v>65</v>
      </c>
      <c r="F22" s="167">
        <v>-1</v>
      </c>
      <c r="G22" s="167">
        <f t="shared" ref="G22" si="3">SUM(B22:F22)</f>
        <v>-675</v>
      </c>
      <c r="H22" s="167">
        <v>0</v>
      </c>
      <c r="I22" s="167">
        <v>-282</v>
      </c>
      <c r="J22" s="143">
        <f t="shared" ref="J22" si="4">SUM(G22:I22)</f>
        <v>-957</v>
      </c>
    </row>
    <row r="23" spans="1:10" s="145" customFormat="1" ht="25.5" customHeight="1">
      <c r="A23" s="162" t="s">
        <v>123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7">
        <v>0</v>
      </c>
      <c r="H23" s="163">
        <v>0</v>
      </c>
      <c r="I23" s="163">
        <v>3</v>
      </c>
      <c r="J23" s="143">
        <f>SUM(B23:I23)</f>
        <v>3</v>
      </c>
    </row>
    <row r="24" spans="1:10" s="145" customFormat="1" ht="25.5" customHeight="1" thickBot="1">
      <c r="A24" s="138" t="s">
        <v>145</v>
      </c>
      <c r="B24" s="146">
        <v>0</v>
      </c>
      <c r="C24" s="146">
        <v>0</v>
      </c>
      <c r="D24" s="146">
        <v>-2</v>
      </c>
      <c r="E24" s="146">
        <v>0</v>
      </c>
      <c r="F24" s="146">
        <v>0</v>
      </c>
      <c r="G24" s="146">
        <f>SUM(B24:F24)</f>
        <v>-2</v>
      </c>
      <c r="H24" s="146">
        <v>0</v>
      </c>
      <c r="I24" s="146">
        <v>-9</v>
      </c>
      <c r="J24" s="168">
        <f>SUM(G24:I24)</f>
        <v>-11</v>
      </c>
    </row>
    <row r="25" spans="1:10" s="144" customFormat="1" ht="25.5" customHeight="1" thickBot="1">
      <c r="A25" s="137" t="s">
        <v>144</v>
      </c>
      <c r="B25" s="147">
        <f>B21+B22+B24</f>
        <v>1607</v>
      </c>
      <c r="C25" s="147">
        <f t="shared" ref="C25:H25" si="5">C21+C22+C24</f>
        <v>3332</v>
      </c>
      <c r="D25" s="147">
        <f t="shared" si="5"/>
        <v>1752</v>
      </c>
      <c r="E25" s="147">
        <f t="shared" si="5"/>
        <v>519</v>
      </c>
      <c r="F25" s="147">
        <f t="shared" si="5"/>
        <v>-10</v>
      </c>
      <c r="G25" s="147">
        <f>G21+G22+G24</f>
        <v>7200</v>
      </c>
      <c r="H25" s="147">
        <f t="shared" si="5"/>
        <v>50</v>
      </c>
      <c r="I25" s="147">
        <f>I21+I22+I24+I23</f>
        <v>298</v>
      </c>
      <c r="J25" s="147">
        <f>J21+J22+J24+J23</f>
        <v>7548</v>
      </c>
    </row>
    <row r="27" spans="1:10">
      <c r="A27" s="96"/>
    </row>
    <row r="28" spans="1:10">
      <c r="A28" s="181"/>
      <c r="B28" s="181"/>
      <c r="C28" s="181"/>
      <c r="D28" s="181"/>
    </row>
  </sheetData>
  <mergeCells count="1">
    <mergeCell ref="A28:D28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2017-11-27T14:07:51Z</dcterms:modified>
</cp:coreProperties>
</file>