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85" windowWidth="19320" windowHeight="11595" tabRatio="842"/>
  </bookViews>
  <sheets>
    <sheet name="Übersicht" sheetId="9" r:id="rId1"/>
    <sheet name="GuV" sheetId="2" r:id="rId2"/>
    <sheet name="Gesamtergebnisrechnung" sheetId="10" r:id="rId3"/>
    <sheet name="Bilanz" sheetId="8" r:id="rId4"/>
    <sheet name="EK Veränderungsrechnung" sheetId="11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Bilanz!$A$1:$E$69</definedName>
    <definedName name="_xlnm.Print_Area" localSheetId="2">Gesamtergebnisrechnung!$A$1:$D$30</definedName>
    <definedName name="_xlnm.Print_Area" localSheetId="1">GuV!$A$1:$E$32</definedName>
    <definedName name="_xlnm.Print_Area" localSheetId="0">Übersicht!$A$1:$D$51</definedName>
    <definedName name="howToChange" localSheetId="3">#REF!</definedName>
    <definedName name="howToChange">#REF!</definedName>
    <definedName name="howToCheck" localSheetId="3">#REF!</definedName>
    <definedName name="howToCheck">#REF!</definedName>
    <definedName name="InfoPane" localSheetId="3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C26" i="11" l="1"/>
  <c r="D26" i="11"/>
  <c r="E26" i="11"/>
  <c r="F26" i="11"/>
  <c r="H26" i="11"/>
  <c r="I26" i="11"/>
  <c r="B26" i="11"/>
  <c r="J12" i="11"/>
  <c r="J11" i="11"/>
  <c r="J10" i="11"/>
  <c r="J8" i="11"/>
  <c r="C13" i="11"/>
  <c r="D13" i="11"/>
  <c r="E13" i="11"/>
  <c r="F13" i="11"/>
  <c r="H13" i="11"/>
  <c r="I13" i="11"/>
  <c r="C9" i="11"/>
  <c r="D9" i="11"/>
  <c r="E9" i="11"/>
  <c r="F9" i="11"/>
  <c r="H9" i="11"/>
  <c r="I9" i="11"/>
  <c r="B9" i="11"/>
  <c r="B13" i="11"/>
  <c r="D8" i="10"/>
  <c r="C11" i="10"/>
  <c r="C20" i="10"/>
  <c r="B21" i="10"/>
  <c r="B22" i="10" s="1"/>
  <c r="B20" i="10"/>
  <c r="B11" i="10"/>
  <c r="C62" i="8"/>
  <c r="E44" i="8"/>
  <c r="E45" i="8"/>
  <c r="E46" i="8"/>
  <c r="E48" i="8"/>
  <c r="E49" i="8"/>
  <c r="D30" i="8"/>
  <c r="C30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20" i="2"/>
  <c r="D21" i="2"/>
  <c r="E22" i="2"/>
  <c r="C24" i="2"/>
  <c r="C21" i="2"/>
  <c r="E21" i="2"/>
  <c r="E13" i="2"/>
  <c r="E14" i="2"/>
  <c r="E15" i="2"/>
  <c r="E16" i="2"/>
  <c r="E17" i="2"/>
  <c r="E18" i="2"/>
  <c r="E19" i="2"/>
  <c r="C21" i="10" l="1"/>
  <c r="C22" i="10" s="1"/>
  <c r="D24" i="2"/>
  <c r="E11" i="2"/>
  <c r="E12" i="2"/>
  <c r="D12" i="9"/>
  <c r="D16" i="9" l="1"/>
  <c r="D11" i="9"/>
  <c r="D10" i="9"/>
  <c r="D39" i="9"/>
  <c r="D40" i="9"/>
  <c r="J25" i="11" l="1"/>
  <c r="J24" i="11"/>
  <c r="G23" i="11"/>
  <c r="J23" i="11" s="1"/>
  <c r="G22" i="11"/>
  <c r="G7" i="11"/>
  <c r="D24" i="10"/>
  <c r="D23" i="10"/>
  <c r="D20" i="10"/>
  <c r="D19" i="10"/>
  <c r="D18" i="10"/>
  <c r="D15" i="10"/>
  <c r="D14" i="10"/>
  <c r="D10" i="10"/>
  <c r="D9" i="10"/>
  <c r="D7" i="10"/>
  <c r="D5" i="10"/>
  <c r="D45" i="9"/>
  <c r="D44" i="9"/>
  <c r="D43" i="9"/>
  <c r="D42" i="9"/>
  <c r="D41" i="9"/>
  <c r="D34" i="9"/>
  <c r="D33" i="9"/>
  <c r="D32" i="9"/>
  <c r="D31" i="9"/>
  <c r="D25" i="9"/>
  <c r="D20" i="9"/>
  <c r="D19" i="9"/>
  <c r="D18" i="9"/>
  <c r="D17" i="9"/>
  <c r="D15" i="9"/>
  <c r="D14" i="9"/>
  <c r="D13" i="9"/>
  <c r="D9" i="9"/>
  <c r="D8" i="9"/>
  <c r="D7" i="9"/>
  <c r="D6" i="9"/>
  <c r="D5" i="9"/>
  <c r="E60" i="8"/>
  <c r="E59" i="8"/>
  <c r="D58" i="8"/>
  <c r="C58" i="8"/>
  <c r="E57" i="8"/>
  <c r="E56" i="8"/>
  <c r="E55" i="8"/>
  <c r="E54" i="8"/>
  <c r="E53" i="8"/>
  <c r="E51" i="8"/>
  <c r="E50" i="8"/>
  <c r="E43" i="8"/>
  <c r="E42" i="8"/>
  <c r="E41" i="8"/>
  <c r="E40" i="8"/>
  <c r="E39" i="8"/>
  <c r="E38" i="8"/>
  <c r="E37" i="8"/>
  <c r="E36" i="8"/>
  <c r="E35" i="8"/>
  <c r="E30" i="8"/>
  <c r="E16" i="8"/>
  <c r="E15" i="8"/>
  <c r="E14" i="8"/>
  <c r="E13" i="8"/>
  <c r="E12" i="8"/>
  <c r="E11" i="8"/>
  <c r="E10" i="8"/>
  <c r="E9" i="8"/>
  <c r="E8" i="8"/>
  <c r="E7" i="8"/>
  <c r="E6" i="8"/>
  <c r="E5" i="8"/>
  <c r="J22" i="11" l="1"/>
  <c r="J26" i="11" s="1"/>
  <c r="G26" i="11"/>
  <c r="G9" i="11"/>
  <c r="J9" i="11" s="1"/>
  <c r="G13" i="11"/>
  <c r="D11" i="10"/>
  <c r="D61" i="8"/>
  <c r="D62" i="8"/>
  <c r="C61" i="8"/>
  <c r="J7" i="11"/>
  <c r="J13" i="11" s="1"/>
  <c r="E61" i="8"/>
  <c r="E58" i="8"/>
  <c r="E62" i="8" l="1"/>
  <c r="D21" i="10"/>
  <c r="D22" i="10"/>
  <c r="E7" i="2"/>
  <c r="C27" i="2"/>
  <c r="D27" i="2" l="1"/>
  <c r="E25" i="2" l="1"/>
  <c r="E23" i="2" l="1"/>
  <c r="E10" i="2"/>
  <c r="E8" i="2"/>
  <c r="E6" i="2"/>
  <c r="E5" i="2"/>
  <c r="E9" i="2" l="1"/>
  <c r="E24" i="2"/>
  <c r="E27" i="2" l="1"/>
</calcChain>
</file>

<file path=xl/sharedStrings.xml><?xml version="1.0" encoding="utf-8"?>
<sst xmlns="http://schemas.openxmlformats.org/spreadsheetml/2006/main" count="283" uniqueCount="160">
  <si>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</si>
  <si>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</si>
  <si>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</si>
  <si>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</si>
  <si>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</si>
  <si>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</si>
  <si>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</si>
  <si>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</si>
  <si>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</si>
  <si>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</si>
  <si>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Ergebnis vor Um-/Restrukturierung und Steuern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</si>
  <si>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</si>
  <si>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</si>
  <si>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</si>
  <si>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r>
      <t xml:space="preserve">2017 </t>
    </r>
    <r>
      <rPr>
        <vertAlign val="superscript"/>
        <sz val="8"/>
        <rFont val="Arial"/>
        <family val="2"/>
      </rPr>
      <t>1)</t>
    </r>
  </si>
  <si>
    <t>31.12.</t>
  </si>
  <si>
    <t>Aktiva</t>
  </si>
  <si>
    <t>Notes</t>
  </si>
  <si>
    <t>Barreserve</t>
  </si>
  <si>
    <t>Ausgleichsposten für im Portfolio-Fair-Value-Hedge abgesicherte Finanzinstrumente</t>
  </si>
  <si>
    <t>Positive Fair Values aus Hedge-Accounting-Derivaten</t>
  </si>
  <si>
    <t>Nach der Equity-Methode bilanzierte Anteile an Unternehmen</t>
  </si>
  <si>
    <t>Sachanlagen</t>
  </si>
  <si>
    <t>Als Finanzinvestition gehaltene Immobilien</t>
  </si>
  <si>
    <t>Immaterielle Vermögenswerte</t>
  </si>
  <si>
    <t>Zum Verkauf bestimmte Vermögenswerte</t>
  </si>
  <si>
    <t>Laufende Ertragsteueransprüche</t>
  </si>
  <si>
    <t>Latente Ertragsteuern</t>
  </si>
  <si>
    <t>Sonstige Aktiva</t>
  </si>
  <si>
    <t>Summe Aktiva</t>
  </si>
  <si>
    <t>Passiva</t>
  </si>
  <si>
    <t>Negative Fair Values aus Hedge-Accounting-Derivaten</t>
  </si>
  <si>
    <t>Rückstellungen</t>
  </si>
  <si>
    <t>Zum Verkauf bestimmte Passiva</t>
  </si>
  <si>
    <t>Laufende Ertragsteuerverpflichtungen</t>
  </si>
  <si>
    <t>Sonstige Passiva</t>
  </si>
  <si>
    <t>Eigenkapital</t>
  </si>
  <si>
    <t>Gezeichnetes Kapital</t>
  </si>
  <si>
    <t>Kapitalrücklage</t>
  </si>
  <si>
    <t>Gewinnrücklagen</t>
  </si>
  <si>
    <t>Rücklage aus der Währungsumrechnung</t>
  </si>
  <si>
    <t>Den Eigentümern der NORD/LB zustehendes Eigenkapital</t>
  </si>
  <si>
    <t>Zusätzliche Eigenkapitalbestandteile</t>
  </si>
  <si>
    <t>Nicht beherrschende Anteile</t>
  </si>
  <si>
    <t>Summe Passiva</t>
  </si>
  <si>
    <t>Aufgrund von Rundungen können sich bei Summenbildungen und bei der Berechnung von Prozentangaben geringfügige Abweichungen ergeben.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</si>
  <si>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(2) Anpassung der Vorjahreszahlen.</t>
    </r>
  </si>
  <si>
    <t>Der NORD/LB Konzern im Überblick</t>
  </si>
  <si>
    <t xml:space="preserve">Erfolgszahlen </t>
  </si>
  <si>
    <t>Cost-Income-Ratio (CIR)</t>
  </si>
  <si>
    <t>Return-on-Equity (RoE)</t>
  </si>
  <si>
    <t>Bilanzzahlen</t>
  </si>
  <si>
    <t>Regulatorische Kennzahlen</t>
  </si>
  <si>
    <t>Hartes Kernkapital (in Mio €)</t>
  </si>
  <si>
    <t>Gesamtkernkapital (in Mio €)</t>
  </si>
  <si>
    <t>Ergänzungskapital (in Mio €)</t>
  </si>
  <si>
    <t>Eigenmittel (in Mio €)</t>
  </si>
  <si>
    <t>Gesamtrisikobetrag (in Mio €)</t>
  </si>
  <si>
    <t>Harte Kernkapitalquote (in %)</t>
  </si>
  <si>
    <t>Gesamtkapitalquote (in %)</t>
  </si>
  <si>
    <t>Aufgrund von Rundungen können sich bei Summenbildungen und bei der Berechnung von Prozentangaben geringfügige</t>
  </si>
  <si>
    <t>Abweichungen ergeben.</t>
  </si>
  <si>
    <t>Sonstiges Ergebnis, das in Folgeperioden nicht in die Gewinn-und-Verlust-Rechnung umgegliedert wird</t>
  </si>
  <si>
    <t>Neubewertung der Nettoverbindlichkeit aus leistungsorientierten Pensionsplänen</t>
  </si>
  <si>
    <t>Latente Steuern</t>
  </si>
  <si>
    <t>Sonstiges Ergebnis, das in Folgeperioden unter bestimmten Bedingungen in die Gewinn-und-Verlust-Rechnung umgegliedert wird</t>
  </si>
  <si>
    <t>Unrealisierte Gewinne/Verluste</t>
  </si>
  <si>
    <t>Umgliederung aufgrund von Gewinn-/ Verlustrealisierungen</t>
  </si>
  <si>
    <t>Umrechungsdifferenzen ausländischer Geschäftseinheiten</t>
  </si>
  <si>
    <t>Sonstiges Ergebnis</t>
  </si>
  <si>
    <t>Gesamtergebnis der Periode</t>
  </si>
  <si>
    <t>davon: den Eigentümern der NORD/LB zustehend</t>
  </si>
  <si>
    <t>davon: nicht beherrschenden Anteilen zuzurechnen</t>
  </si>
  <si>
    <t>Den Eigen-</t>
  </si>
  <si>
    <t>Rücklage</t>
  </si>
  <si>
    <t>tümern der</t>
  </si>
  <si>
    <t>Zusätz-</t>
  </si>
  <si>
    <t>Nicht be-</t>
  </si>
  <si>
    <t>Gezeich-</t>
  </si>
  <si>
    <t>aus der</t>
  </si>
  <si>
    <t>NORD/LB</t>
  </si>
  <si>
    <t>liche Eigen-</t>
  </si>
  <si>
    <t>herr-</t>
  </si>
  <si>
    <t>Konzern-</t>
  </si>
  <si>
    <t>netes</t>
  </si>
  <si>
    <t>Kapital-</t>
  </si>
  <si>
    <t>Gewinn-</t>
  </si>
  <si>
    <t>Währungsum-</t>
  </si>
  <si>
    <t>zustehendes</t>
  </si>
  <si>
    <t>kapitalbe-</t>
  </si>
  <si>
    <t>schende</t>
  </si>
  <si>
    <t>Kapital</t>
  </si>
  <si>
    <t>rücklage</t>
  </si>
  <si>
    <t>rücklagen</t>
  </si>
  <si>
    <t>rechnung</t>
  </si>
  <si>
    <t>standteile</t>
  </si>
  <si>
    <t>Anteile</t>
  </si>
  <si>
    <t>Eigenkapital zum 1.1.2017</t>
  </si>
  <si>
    <t>Änderungen des Konsolidierungskreises</t>
  </si>
  <si>
    <t>Sonstige Kapitalveränderungen</t>
  </si>
  <si>
    <t>Eigenkapital zum 31.12.2017</t>
  </si>
  <si>
    <r>
      <t xml:space="preserve">rücklagen </t>
    </r>
    <r>
      <rPr>
        <vertAlign val="superscript"/>
        <sz val="8"/>
        <color theme="1"/>
        <rFont val="Arial"/>
        <family val="2"/>
      </rPr>
      <t>1)</t>
    </r>
  </si>
  <si>
    <t>Ergebnis aus der Fair Value-Bewertung</t>
  </si>
  <si>
    <t>Risikovorsorgeergebnis</t>
  </si>
  <si>
    <t>Abgangsergebnis aus nicht erfolgswirksam zum Fair Value bewerteten Finanzinstrumenten</t>
  </si>
  <si>
    <t>Ergebnis aus Hedge Accounting</t>
  </si>
  <si>
    <t>Verwaltungsaufwand (-)</t>
  </si>
  <si>
    <t>Ergebnis vor Restrukturierung, Reorganisation und Steuern</t>
  </si>
  <si>
    <t>Restrukturierungsergebnis</t>
  </si>
  <si>
    <t>Reorganisationsaufwand (-)</t>
  </si>
  <si>
    <t>Ertragsteuern (-)</t>
  </si>
  <si>
    <t>Zu fortgeführten Anschaffungskosten bewertete finanzielle Verpflichtungen</t>
  </si>
  <si>
    <t>Zu fortgeführten Anschaffungskosten bewertete finanzielle Vermögenswerte</t>
  </si>
  <si>
    <t>1.1.-30.6.</t>
  </si>
  <si>
    <t>2018</t>
  </si>
  <si>
    <t>30.6.</t>
  </si>
  <si>
    <r>
      <t xml:space="preserve">2017 </t>
    </r>
    <r>
      <rPr>
        <vertAlign val="superscript"/>
        <sz val="8"/>
        <rFont val="Arial"/>
        <family val="2"/>
      </rPr>
      <t>2)</t>
    </r>
  </si>
  <si>
    <t>Zinserträge aus Vermögenswerten</t>
  </si>
  <si>
    <t>Zinsaufwendungen aus Vermögenswerten</t>
  </si>
  <si>
    <t>Zinsaufwendungen aus Verbindlichkeiten</t>
  </si>
  <si>
    <t>Zinserträge aus Verbindlichkeiten</t>
  </si>
  <si>
    <t>Provisionserträge</t>
  </si>
  <si>
    <t>Provisionsaufwendungen</t>
  </si>
  <si>
    <t>Die Ausweisstruktur der Gewinn-und-Verlust-Rechnung wurde in Folge der Erstanwendung des IFRS 9 angepasst; siehe hierzu Note (3) Anpassung der Ausweisstruktur.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</si>
  <si>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Bei einzelnen Posten wurden die Vorjahresangaben angepasst, siehe hierzu Note (2) Anpassung der Vorjahreszahlen.</t>
    </r>
  </si>
  <si>
    <t>Handelsaktiva</t>
  </si>
  <si>
    <t>davon: Forderungen an Kunden</t>
  </si>
  <si>
    <t>Verpflichtend erfolgswirksam zum Fair Value bewertete finanzielle Vermögenswerte</t>
  </si>
  <si>
    <t>davon: Forderungen an Kreditinstitute</t>
  </si>
  <si>
    <t>Zur erfolgswirksamen Fair Value-Bewertung designierte finanzielle Vermögenswerte</t>
  </si>
  <si>
    <t>Erfolgsneutral zum Fair Value bewertete finanzielle Vermögenswerte</t>
  </si>
  <si>
    <t>Anteile an Unternehmen</t>
  </si>
  <si>
    <t>Die Ausweisstruktur der Bilanz wurde in Folge der Erstanwendung des IFRS 9 angepasst; siehe hierzu Note (3) Anpassung der Ausweisstruktur.</t>
  </si>
  <si>
    <t>Kumuliertes Sonstiges Ergebnis</t>
  </si>
  <si>
    <r>
      <t xml:space="preserve">2017 </t>
    </r>
    <r>
      <rPr>
        <vertAlign val="superscript"/>
        <sz val="8"/>
        <rFont val="Arial"/>
        <family val="2"/>
      </rPr>
      <t xml:space="preserve">1) </t>
    </r>
  </si>
  <si>
    <t>Handelspassiva</t>
  </si>
  <si>
    <t>Zur erfolgswirksamen Fair Value-Bewertung designierte finanzielle Verpflichtungen</t>
  </si>
  <si>
    <t>davon: Verbindlichkeiten gegenüber Kreditinstituten</t>
  </si>
  <si>
    <t>davon: Verbindlichkeiten gegenüber Kunden</t>
  </si>
  <si>
    <t>davon: Verbriefte Verbindlichkeiten</t>
  </si>
  <si>
    <t>davon: nachrangige Verbindlichkeiten</t>
  </si>
  <si>
    <t>Nach der Equity-Methode bilanzierte Anteile an Unternehmen -Anteil am Sonstigen Ergebnis</t>
  </si>
  <si>
    <t>Veränderungen aus erfolgsneutral zum Fair Value bewerteten finanziellen Vermögenswerten</t>
  </si>
  <si>
    <t>Nach der Equity-Methode bilanzierte Anteile an Unternehmen - Anteil am sonstigen Ergebnis</t>
  </si>
  <si>
    <t>Kumuliertes</t>
  </si>
  <si>
    <t>Sonstiges</t>
  </si>
  <si>
    <t>Ergebnis</t>
  </si>
  <si>
    <t>(OCI)</t>
  </si>
  <si>
    <t>Erstanwendungseffekt IFRS 9</t>
  </si>
  <si>
    <t>Angepasstes Eigenkapital zum 1.1.2018</t>
  </si>
  <si>
    <r>
      <t xml:space="preserve">Gesamtergebnis der Periode </t>
    </r>
    <r>
      <rPr>
        <vertAlign val="superscript"/>
        <sz val="8"/>
        <color theme="1"/>
        <rFont val="Arial"/>
        <family val="2"/>
      </rPr>
      <t>1)</t>
    </r>
  </si>
  <si>
    <t>Eigenkapital zum 30.6.2017</t>
  </si>
  <si>
    <t>Kennzahlen</t>
  </si>
  <si>
    <t>NORD/LB-Konzern - Gesamtergebnisrechnung</t>
  </si>
  <si>
    <t>NORD/LB-Konzern - Bilanz</t>
  </si>
  <si>
    <t>NORD/LB-Kozern - Verkürzte Eigenkapitalveränderungsrechnung</t>
  </si>
  <si>
    <t>Veränderungen aus zur erfolgswirksamen Fair Value-Bewertung designierten finanziellen Verpflichtungen, die auf die Änderung des eigenen Kreditrisikos zurückzuführen sind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</si>
  <si>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Aufgrund einer in 2018 erfolgten Korrektur aufsichtsrechtlicher Meldedaten per 31. Dezember 2017 wurden die Vorjahresangaben entsprechend angepasst.</t>
    </r>
  </si>
  <si>
    <t>-</t>
  </si>
  <si>
    <t>Eigenkapital zum 1.1.2018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</si>
</sst>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\ ;\(#,##0\)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  <numFmt numFmtId="171" formatCode="_-* #,##0.00_-;\-* #,##0.00_-;_-* &quot;-&quot;??_-;_-@_-"/>
    <numFmt numFmtId="172" formatCode="[=0]&quot;-&quot;;General"/>
    <numFmt numFmtId="173" formatCode="0.0%"/>
    <numFmt numFmtId="174" formatCode="#,##0.0;\-#,##0.0;\-"/>
  </numFmts>
  <fonts count="13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43" fontId="49" fillId="0" borderId="0" applyFont="0" applyFill="0" applyBorder="0" applyAlignment="0" applyProtection="0"/>
  </cellStyleXfs>
  <cellXfs count="194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5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5" fontId="2" fillId="96" borderId="0" xfId="259" applyNumberFormat="1" applyFont="1" applyFill="1"/>
    <xf numFmtId="164" fontId="127" fillId="96" borderId="0" xfId="259" applyNumberFormat="1" applyFont="1" applyFill="1" applyBorder="1"/>
    <xf numFmtId="165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29" fillId="96" borderId="0" xfId="0" applyFont="1" applyFill="1"/>
    <xf numFmtId="164" fontId="2" fillId="96" borderId="3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7" fillId="96" borderId="0" xfId="259" applyNumberFormat="1" applyFont="1" applyFill="1" applyBorder="1" applyAlignment="1"/>
    <xf numFmtId="165" fontId="128" fillId="96" borderId="0" xfId="259" applyNumberFormat="1" applyFont="1" applyFill="1" applyBorder="1" applyAlignment="1"/>
    <xf numFmtId="165" fontId="2" fillId="96" borderId="0" xfId="259" applyNumberFormat="1" applyFont="1" applyFill="1" applyAlignment="1"/>
    <xf numFmtId="0" fontId="2" fillId="96" borderId="0" xfId="259" applyFont="1" applyFill="1" applyAlignment="1"/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1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4" fontId="128" fillId="96" borderId="0" xfId="259" applyNumberFormat="1" applyFont="1" applyFill="1" applyBorder="1"/>
    <xf numFmtId="0" fontId="1" fillId="96" borderId="47" xfId="259" applyFont="1" applyFill="1" applyBorder="1" applyAlignment="1">
      <alignment vertical="center"/>
    </xf>
    <xf numFmtId="0" fontId="1" fillId="96" borderId="47" xfId="259" applyFont="1" applyFill="1" applyBorder="1"/>
    <xf numFmtId="164" fontId="1" fillId="96" borderId="47" xfId="0" quotePrefix="1" applyNumberFormat="1" applyFont="1" applyFill="1" applyBorder="1" applyAlignment="1">
      <alignment horizontal="right" vertical="center" wrapText="1"/>
    </xf>
    <xf numFmtId="164" fontId="1" fillId="96" borderId="47" xfId="259" applyNumberFormat="1" applyFont="1" applyFill="1" applyBorder="1" applyAlignment="1">
      <alignment horizontal="right"/>
    </xf>
    <xf numFmtId="0" fontId="132" fillId="96" borderId="0" xfId="259" applyFont="1" applyFill="1" applyBorder="1"/>
    <xf numFmtId="165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3" fillId="96" borderId="0" xfId="259" applyFont="1" applyFill="1" applyBorder="1"/>
    <xf numFmtId="164" fontId="2" fillId="96" borderId="0" xfId="259" applyNumberFormat="1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 applyAlignment="1">
      <alignment horizontal="right"/>
    </xf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0" fontId="2" fillId="96" borderId="3" xfId="259" applyFont="1" applyFill="1" applyBorder="1" applyAlignment="1">
      <alignment horizontal="left" vertical="center" indent="1"/>
    </xf>
    <xf numFmtId="0" fontId="1" fillId="96" borderId="48" xfId="259" applyFont="1" applyFill="1" applyBorder="1" applyAlignment="1">
      <alignment horizontal="left" vertical="center"/>
    </xf>
    <xf numFmtId="0" fontId="2" fillId="96" borderId="48" xfId="259" applyFont="1" applyFill="1" applyBorder="1" applyAlignment="1">
      <alignment vertical="center"/>
    </xf>
    <xf numFmtId="164" fontId="1" fillId="96" borderId="48" xfId="259" applyNumberFormat="1" applyFont="1" applyFill="1" applyBorder="1"/>
    <xf numFmtId="164" fontId="1" fillId="96" borderId="48" xfId="259" applyNumberFormat="1" applyFont="1" applyFill="1" applyBorder="1" applyAlignment="1">
      <alignment horizontal="right"/>
    </xf>
    <xf numFmtId="0" fontId="2" fillId="0" borderId="0" xfId="259" applyFont="1" applyFill="1" applyAlignment="1">
      <alignment horizontal="left" vertical="center" indent="1"/>
    </xf>
    <xf numFmtId="0" fontId="128" fillId="96" borderId="0" xfId="259" applyFont="1" applyFill="1"/>
    <xf numFmtId="0" fontId="2" fillId="96" borderId="3" xfId="0" applyFont="1" applyFill="1" applyBorder="1" applyAlignment="1">
      <alignment horizontal="left" vertical="center" indent="1"/>
    </xf>
    <xf numFmtId="0" fontId="1" fillId="96" borderId="48" xfId="259" applyFont="1" applyFill="1" applyBorder="1"/>
    <xf numFmtId="0" fontId="1" fillId="96" borderId="48" xfId="259" applyFont="1" applyFill="1" applyBorder="1" applyAlignment="1">
      <alignment vertical="center"/>
    </xf>
    <xf numFmtId="0" fontId="2" fillId="96" borderId="47" xfId="259" applyFont="1" applyFill="1" applyBorder="1" applyAlignment="1">
      <alignment vertical="center"/>
    </xf>
    <xf numFmtId="164" fontId="1" fillId="96" borderId="47" xfId="259" applyNumberFormat="1" applyFont="1" applyFill="1" applyBorder="1"/>
    <xf numFmtId="0" fontId="1" fillId="96" borderId="0" xfId="0" applyFont="1" applyFill="1" applyBorder="1"/>
    <xf numFmtId="0" fontId="134" fillId="96" borderId="0" xfId="0" applyFont="1" applyFill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72" fontId="2" fillId="96" borderId="0" xfId="0" applyNumberFormat="1" applyFont="1" applyFill="1" applyBorder="1"/>
    <xf numFmtId="3" fontId="2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Font="1" applyFill="1"/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173" fontId="2" fillId="96" borderId="0" xfId="0" quotePrefix="1" applyNumberFormat="1" applyFont="1" applyFill="1" applyBorder="1" applyAlignment="1">
      <alignment horizontal="right" vertical="center" wrapText="1"/>
    </xf>
    <xf numFmtId="173" fontId="2" fillId="96" borderId="0" xfId="0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14" fontId="2" fillId="96" borderId="2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/>
    </xf>
    <xf numFmtId="3" fontId="129" fillId="96" borderId="0" xfId="0" applyNumberFormat="1" applyFont="1" applyFill="1"/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0" fontId="129" fillId="96" borderId="0" xfId="0" applyFont="1" applyFill="1" applyAlignment="1"/>
    <xf numFmtId="174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vertical="center" wrapText="1"/>
    </xf>
    <xf numFmtId="164" fontId="2" fillId="96" borderId="3" xfId="0" applyNumberFormat="1" applyFont="1" applyFill="1" applyBorder="1" applyAlignment="1">
      <alignment horizontal="right" vertical="center" wrapText="1"/>
    </xf>
    <xf numFmtId="0" fontId="135" fillId="96" borderId="48" xfId="0" applyFont="1" applyFill="1" applyBorder="1" applyAlignment="1">
      <alignment vertical="center" wrapText="1"/>
    </xf>
    <xf numFmtId="164" fontId="1" fillId="96" borderId="48" xfId="0" quotePrefix="1" applyNumberFormat="1" applyFont="1" applyFill="1" applyBorder="1" applyAlignment="1">
      <alignment horizontal="right" vertical="center" wrapText="1"/>
    </xf>
    <xf numFmtId="164" fontId="1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48" xfId="0" applyFont="1" applyFill="1" applyBorder="1" applyAlignment="1">
      <alignment vertical="center"/>
    </xf>
    <xf numFmtId="0" fontId="1" fillId="96" borderId="47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164" fontId="1" fillId="96" borderId="0" xfId="0" applyNumberFormat="1" applyFont="1" applyFill="1" applyBorder="1" applyAlignment="1">
      <alignment horizontal="right" wrapText="1"/>
    </xf>
    <xf numFmtId="0" fontId="2" fillId="96" borderId="0" xfId="0" applyFont="1" applyFill="1" applyBorder="1" applyAlignment="1"/>
    <xf numFmtId="0" fontId="136" fillId="96" borderId="0" xfId="0" applyFont="1" applyFill="1"/>
    <xf numFmtId="0" fontId="129" fillId="96" borderId="2" xfId="0" applyFont="1" applyFill="1" applyBorder="1" applyAlignment="1">
      <alignment wrapText="1"/>
    </xf>
    <xf numFmtId="0" fontId="129" fillId="96" borderId="2" xfId="0" applyFont="1" applyFill="1" applyBorder="1" applyAlignment="1">
      <alignment horizontal="right"/>
    </xf>
    <xf numFmtId="0" fontId="129" fillId="96" borderId="0" xfId="0" applyFont="1" applyFill="1" applyAlignment="1">
      <alignment wrapText="1"/>
    </xf>
    <xf numFmtId="0" fontId="129" fillId="96" borderId="0" xfId="0" applyFont="1" applyFill="1" applyAlignment="1">
      <alignment horizontal="right"/>
    </xf>
    <xf numFmtId="0" fontId="129" fillId="96" borderId="0" xfId="0" applyFont="1" applyFill="1" applyAlignment="1">
      <alignment horizontal="right" wrapText="1"/>
    </xf>
    <xf numFmtId="0" fontId="129" fillId="96" borderId="49" xfId="0" applyFont="1" applyFill="1" applyBorder="1" applyAlignment="1">
      <alignment wrapText="1"/>
    </xf>
    <xf numFmtId="0" fontId="129" fillId="96" borderId="49" xfId="0" applyFont="1" applyFill="1" applyBorder="1" applyAlignment="1">
      <alignment horizontal="right"/>
    </xf>
    <xf numFmtId="164" fontId="136" fillId="96" borderId="3" xfId="2505" applyNumberFormat="1" applyFont="1" applyFill="1" applyBorder="1" applyAlignment="1">
      <alignment horizontal="right" vertical="center"/>
    </xf>
    <xf numFmtId="0" fontId="136" fillId="96" borderId="0" xfId="0" applyFont="1" applyFill="1" applyAlignment="1">
      <alignment vertical="center"/>
    </xf>
    <xf numFmtId="0" fontId="129" fillId="96" borderId="48" xfId="0" applyFont="1" applyFill="1" applyBorder="1" applyAlignment="1">
      <alignment vertical="center" wrapText="1"/>
    </xf>
    <xf numFmtId="164" fontId="129" fillId="96" borderId="3" xfId="2505" applyNumberFormat="1" applyFont="1" applyFill="1" applyBorder="1" applyAlignment="1">
      <alignment horizontal="right" vertical="center"/>
    </xf>
    <xf numFmtId="0" fontId="129" fillId="96" borderId="3" xfId="0" applyFont="1" applyFill="1" applyBorder="1" applyAlignment="1">
      <alignment vertical="center" wrapText="1"/>
    </xf>
    <xf numFmtId="164" fontId="129" fillId="96" borderId="48" xfId="2505" applyNumberFormat="1" applyFont="1" applyFill="1" applyBorder="1" applyAlignment="1">
      <alignment horizontal="right" vertical="center"/>
    </xf>
    <xf numFmtId="0" fontId="129" fillId="96" borderId="0" xfId="0" applyFont="1" applyFill="1" applyAlignment="1">
      <alignment vertical="center"/>
    </xf>
    <xf numFmtId="0" fontId="136" fillId="96" borderId="49" xfId="0" applyFont="1" applyFill="1" applyBorder="1" applyAlignment="1">
      <alignment vertical="center" wrapText="1"/>
    </xf>
    <xf numFmtId="164" fontId="136" fillId="96" borderId="49" xfId="2505" applyNumberFormat="1" applyFont="1" applyFill="1" applyBorder="1" applyAlignment="1">
      <alignment horizontal="right" vertical="center"/>
    </xf>
    <xf numFmtId="0" fontId="136" fillId="96" borderId="5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64" fontId="2" fillId="96" borderId="0" xfId="0" applyNumberFormat="1" applyFont="1" applyFill="1" applyBorder="1" applyAlignment="1">
      <alignment horizontal="right" wrapText="1"/>
    </xf>
    <xf numFmtId="0" fontId="134" fillId="96" borderId="0" xfId="0" applyFont="1" applyFill="1" applyAlignment="1">
      <alignment wrapText="1"/>
    </xf>
    <xf numFmtId="0" fontId="2" fillId="96" borderId="0" xfId="0" applyFont="1" applyFill="1" applyAlignment="1">
      <alignment wrapText="1"/>
    </xf>
    <xf numFmtId="164" fontId="1" fillId="96" borderId="3" xfId="0" applyNumberFormat="1" applyFont="1" applyFill="1" applyBorder="1" applyAlignment="1">
      <alignment horizontal="right" vertical="center"/>
    </xf>
    <xf numFmtId="0" fontId="137" fillId="96" borderId="0" xfId="259" applyFont="1" applyFill="1" applyAlignment="1">
      <alignment horizontal="left" vertical="center" indent="1"/>
    </xf>
    <xf numFmtId="164" fontId="137" fillId="96" borderId="0" xfId="0" quotePrefix="1" applyNumberFormat="1" applyFont="1" applyFill="1" applyBorder="1" applyAlignment="1">
      <alignment horizontal="right" vertical="center" wrapText="1"/>
    </xf>
    <xf numFmtId="164" fontId="137" fillId="96" borderId="0" xfId="0" applyNumberFormat="1" applyFont="1" applyFill="1" applyBorder="1" applyAlignment="1">
      <alignment horizontal="right" vertical="center"/>
    </xf>
    <xf numFmtId="164" fontId="137" fillId="96" borderId="0" xfId="0" quotePrefix="1" applyNumberFormat="1" applyFont="1" applyFill="1" applyBorder="1" applyAlignment="1">
      <alignment horizontal="right" wrapText="1"/>
    </xf>
    <xf numFmtId="0" fontId="137" fillId="96" borderId="0" xfId="259" applyFont="1" applyFill="1" applyBorder="1" applyAlignment="1">
      <alignment vertical="center"/>
    </xf>
    <xf numFmtId="164" fontId="137" fillId="96" borderId="0" xfId="259" quotePrefix="1" applyNumberFormat="1" applyFont="1" applyFill="1" applyBorder="1" applyAlignment="1">
      <alignment horizontal="right" vertical="center" wrapText="1"/>
    </xf>
    <xf numFmtId="164" fontId="137" fillId="96" borderId="0" xfId="259" applyNumberFormat="1" applyFont="1" applyFill="1" applyBorder="1" applyAlignment="1">
      <alignment horizontal="right"/>
    </xf>
    <xf numFmtId="165" fontId="137" fillId="96" borderId="0" xfId="259" applyNumberFormat="1" applyFont="1" applyFill="1"/>
    <xf numFmtId="164" fontId="137" fillId="96" borderId="0" xfId="259" applyNumberFormat="1" applyFont="1" applyFill="1" applyBorder="1"/>
    <xf numFmtId="0" fontId="137" fillId="96" borderId="0" xfId="259" applyFont="1" applyFill="1"/>
    <xf numFmtId="3" fontId="137" fillId="96" borderId="0" xfId="259" quotePrefix="1" applyNumberFormat="1" applyFont="1" applyFill="1" applyBorder="1" applyAlignment="1">
      <alignment vertical="center" wrapText="1"/>
    </xf>
    <xf numFmtId="164" fontId="137" fillId="96" borderId="0" xfId="259" applyNumberFormat="1" applyFont="1" applyFill="1" applyBorder="1" applyAlignment="1">
      <alignment horizontal="right" vertical="center"/>
    </xf>
    <xf numFmtId="0" fontId="137" fillId="96" borderId="0" xfId="259" applyFont="1" applyFill="1" applyBorder="1"/>
    <xf numFmtId="0" fontId="137" fillId="96" borderId="0" xfId="259" applyFont="1" applyFill="1" applyAlignment="1">
      <alignment horizontal="left" vertical="center" wrapText="1" indent="1"/>
    </xf>
    <xf numFmtId="0" fontId="137" fillId="96" borderId="0" xfId="259" applyFont="1" applyFill="1" applyAlignment="1">
      <alignment horizontal="left" indent="1"/>
    </xf>
    <xf numFmtId="0" fontId="2" fillId="96" borderId="0" xfId="0" applyFont="1" applyFill="1" applyBorder="1" applyAlignment="1">
      <alignment horizontal="left" vertical="center" wrapText="1"/>
    </xf>
    <xf numFmtId="0" fontId="136" fillId="96" borderId="48" xfId="0" applyFont="1" applyFill="1" applyBorder="1" applyAlignment="1">
      <alignment vertical="center" wrapText="1"/>
    </xf>
    <xf numFmtId="164" fontId="136" fillId="96" borderId="48" xfId="2505" applyNumberFormat="1" applyFont="1" applyFill="1" applyBorder="1" applyAlignment="1">
      <alignment horizontal="right" vertical="center"/>
    </xf>
    <xf numFmtId="0" fontId="1" fillId="96" borderId="0" xfId="4" applyFont="1" applyFill="1" applyAlignment="1">
      <alignment vertical="center"/>
    </xf>
    <xf numFmtId="0" fontId="128" fillId="96" borderId="0" xfId="4" applyFont="1" applyFill="1" applyAlignment="1"/>
    <xf numFmtId="0" fontId="1" fillId="0" borderId="3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4" applyFont="1" applyFill="1" applyAlignment="1">
      <alignment horizontal="left" wrapText="1"/>
    </xf>
    <xf numFmtId="0" fontId="1" fillId="96" borderId="3" xfId="0" applyFont="1" applyFill="1" applyBorder="1" applyAlignment="1">
      <alignment horizontal="left" vertical="center" wrapText="1"/>
    </xf>
  </cellXfs>
  <cellStyles count="2506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" xfId="2505" builtinId="3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Normal="100" workbookViewId="0">
      <selection activeCell="D27" sqref="D27"/>
    </sheetView>
  </sheetViews>
  <sheetFormatPr baseColWidth="10" defaultRowHeight="11.25"/>
  <cols>
    <col min="1" max="1" width="48.5703125" style="90" customWidth="1"/>
    <col min="2" max="4" width="12.85546875" style="90" customWidth="1"/>
    <col min="5" max="5" width="1.5703125" style="90" customWidth="1"/>
    <col min="6" max="16384" width="11.42578125" style="90"/>
  </cols>
  <sheetData>
    <row r="1" spans="1:6" ht="22.5" customHeight="1">
      <c r="A1" s="6" t="s">
        <v>47</v>
      </c>
      <c r="B1" s="89"/>
      <c r="C1" s="3"/>
      <c r="D1" s="3"/>
    </row>
    <row r="2" spans="1:6">
      <c r="A2" s="91"/>
      <c r="B2" s="4" t="s">
        <v>113</v>
      </c>
      <c r="C2" s="4" t="s">
        <v>113</v>
      </c>
      <c r="D2" s="5" t="s">
        <v>9</v>
      </c>
    </row>
    <row r="3" spans="1:6">
      <c r="A3" s="6"/>
      <c r="B3" s="92" t="s">
        <v>114</v>
      </c>
      <c r="C3" s="93" t="s">
        <v>14</v>
      </c>
      <c r="D3" s="8"/>
    </row>
    <row r="4" spans="1:6">
      <c r="A4" s="94" t="s">
        <v>48</v>
      </c>
      <c r="B4" s="95" t="s">
        <v>0</v>
      </c>
      <c r="C4" s="95" t="s">
        <v>0</v>
      </c>
      <c r="D4" s="96" t="s">
        <v>1</v>
      </c>
    </row>
    <row r="5" spans="1:6">
      <c r="A5" s="3" t="s">
        <v>2</v>
      </c>
      <c r="B5" s="2">
        <v>618</v>
      </c>
      <c r="C5" s="2">
        <v>731</v>
      </c>
      <c r="D5" s="97">
        <f t="shared" ref="D5:D20" si="0">IF(C5=0,0,IF(B5=0,"-100",IF(ABS((B5-C5)/C5*100)&gt;100,"&gt;100",((B5-C5)/C5*100))))</f>
        <v>-15.45827633378933</v>
      </c>
      <c r="F5" s="98"/>
    </row>
    <row r="6" spans="1:6">
      <c r="A6" s="3" t="s">
        <v>3</v>
      </c>
      <c r="B6" s="99">
        <v>28</v>
      </c>
      <c r="C6" s="99">
        <v>68</v>
      </c>
      <c r="D6" s="97">
        <f t="shared" si="0"/>
        <v>-58.82352941176471</v>
      </c>
      <c r="F6" s="98"/>
    </row>
    <row r="7" spans="1:6">
      <c r="A7" s="100" t="s">
        <v>102</v>
      </c>
      <c r="B7" s="7">
        <v>-36</v>
      </c>
      <c r="C7" s="2">
        <v>193</v>
      </c>
      <c r="D7" s="13" t="str">
        <f t="shared" si="0"/>
        <v>&gt;100</v>
      </c>
      <c r="F7" s="98"/>
    </row>
    <row r="8" spans="1:6">
      <c r="A8" s="3" t="s">
        <v>103</v>
      </c>
      <c r="B8" s="99">
        <v>-31</v>
      </c>
      <c r="C8" s="2">
        <v>-437</v>
      </c>
      <c r="D8" s="97">
        <f t="shared" si="0"/>
        <v>-92.906178489702512</v>
      </c>
      <c r="F8" s="98"/>
    </row>
    <row r="9" spans="1:6" ht="22.5" customHeight="1">
      <c r="A9" s="164" t="s">
        <v>104</v>
      </c>
      <c r="B9" s="99">
        <v>30</v>
      </c>
      <c r="C9" s="101">
        <v>451</v>
      </c>
      <c r="D9" s="97">
        <f t="shared" si="0"/>
        <v>-93.348115299334808</v>
      </c>
      <c r="F9" s="98"/>
    </row>
    <row r="10" spans="1:6">
      <c r="A10" s="3" t="s">
        <v>105</v>
      </c>
      <c r="B10" s="2">
        <v>-12</v>
      </c>
      <c r="C10" s="2">
        <v>13</v>
      </c>
      <c r="D10" s="97" t="str">
        <f t="shared" si="0"/>
        <v>&gt;100</v>
      </c>
      <c r="F10" s="98"/>
    </row>
    <row r="11" spans="1:6">
      <c r="A11" s="3" t="s">
        <v>13</v>
      </c>
      <c r="B11" s="2">
        <v>11</v>
      </c>
      <c r="C11" s="2">
        <v>2</v>
      </c>
      <c r="D11" s="97" t="str">
        <f t="shared" si="0"/>
        <v>&gt;100</v>
      </c>
      <c r="F11" s="98"/>
    </row>
    <row r="12" spans="1:6" s="166" customFormat="1" ht="22.5">
      <c r="A12" s="100" t="s">
        <v>12</v>
      </c>
      <c r="B12" s="2">
        <v>11</v>
      </c>
      <c r="C12" s="2">
        <v>27</v>
      </c>
      <c r="D12" s="165">
        <f t="shared" si="0"/>
        <v>-59.259259259259252</v>
      </c>
      <c r="F12" s="167"/>
    </row>
    <row r="13" spans="1:6">
      <c r="A13" s="3" t="s">
        <v>106</v>
      </c>
      <c r="B13" s="2">
        <v>531</v>
      </c>
      <c r="C13" s="102">
        <v>588</v>
      </c>
      <c r="D13" s="97">
        <f t="shared" si="0"/>
        <v>-9.6938775510204085</v>
      </c>
      <c r="F13" s="98"/>
    </row>
    <row r="14" spans="1:6">
      <c r="A14" s="3" t="s">
        <v>4</v>
      </c>
      <c r="B14" s="2">
        <v>-20</v>
      </c>
      <c r="C14" s="2">
        <v>8</v>
      </c>
      <c r="D14" s="97" t="str">
        <f t="shared" si="0"/>
        <v>&gt;100</v>
      </c>
      <c r="F14" s="103"/>
    </row>
    <row r="15" spans="1:6">
      <c r="A15" s="89" t="s">
        <v>107</v>
      </c>
      <c r="B15" s="10">
        <v>68</v>
      </c>
      <c r="C15" s="10">
        <v>468</v>
      </c>
      <c r="D15" s="104">
        <f t="shared" si="0"/>
        <v>-85.470085470085465</v>
      </c>
      <c r="F15" s="105"/>
    </row>
    <row r="16" spans="1:6">
      <c r="A16" s="3" t="s">
        <v>108</v>
      </c>
      <c r="B16" s="2">
        <v>14</v>
      </c>
      <c r="C16" s="2">
        <v>-4</v>
      </c>
      <c r="D16" s="97" t="str">
        <f t="shared" si="0"/>
        <v>&gt;100</v>
      </c>
      <c r="F16" s="98"/>
    </row>
    <row r="17" spans="1:6">
      <c r="A17" s="3" t="s">
        <v>109</v>
      </c>
      <c r="B17" s="2">
        <v>30</v>
      </c>
      <c r="C17" s="2">
        <v>13</v>
      </c>
      <c r="D17" s="97" t="str">
        <f t="shared" si="0"/>
        <v>&gt;100</v>
      </c>
      <c r="F17" s="98"/>
    </row>
    <row r="18" spans="1:6">
      <c r="A18" s="89" t="s">
        <v>5</v>
      </c>
      <c r="B18" s="10">
        <v>52</v>
      </c>
      <c r="C18" s="10">
        <v>451</v>
      </c>
      <c r="D18" s="42">
        <f t="shared" si="0"/>
        <v>-88.470066518847005</v>
      </c>
    </row>
    <row r="19" spans="1:6">
      <c r="A19" s="3" t="s">
        <v>110</v>
      </c>
      <c r="B19" s="2">
        <v>-2</v>
      </c>
      <c r="C19" s="2">
        <v>149</v>
      </c>
      <c r="D19" s="97" t="str">
        <f t="shared" si="0"/>
        <v>&gt;100</v>
      </c>
    </row>
    <row r="20" spans="1:6">
      <c r="A20" s="89" t="s">
        <v>6</v>
      </c>
      <c r="B20" s="10">
        <v>54</v>
      </c>
      <c r="C20" s="10">
        <v>302</v>
      </c>
      <c r="D20" s="10">
        <f t="shared" si="0"/>
        <v>-82.119205298013242</v>
      </c>
    </row>
    <row r="21" spans="1:6">
      <c r="A21" s="89"/>
      <c r="D21" s="10"/>
    </row>
    <row r="22" spans="1:6">
      <c r="A22" s="110"/>
      <c r="B22" s="4" t="s">
        <v>113</v>
      </c>
      <c r="C22" s="4" t="s">
        <v>113</v>
      </c>
      <c r="D22" s="5" t="s">
        <v>9</v>
      </c>
    </row>
    <row r="23" spans="1:6">
      <c r="A23" s="3"/>
      <c r="B23" s="92" t="s">
        <v>114</v>
      </c>
      <c r="C23" s="93" t="s">
        <v>14</v>
      </c>
      <c r="D23" s="8"/>
    </row>
    <row r="24" spans="1:6">
      <c r="A24" s="106" t="s">
        <v>152</v>
      </c>
      <c r="B24" s="95" t="s">
        <v>1</v>
      </c>
      <c r="C24" s="95" t="s">
        <v>1</v>
      </c>
      <c r="D24" s="96" t="s">
        <v>1</v>
      </c>
    </row>
    <row r="25" spans="1:6">
      <c r="A25" s="3" t="s">
        <v>49</v>
      </c>
      <c r="B25" s="108">
        <v>0.85599999999999998</v>
      </c>
      <c r="C25" s="108">
        <v>0.55700000000000005</v>
      </c>
      <c r="D25" s="2">
        <f>IF(C25=0,0,IF(B25=0,"-100",IF(ABS((B25-C25)/C25*100)&gt;100,"&gt;100",((B25-C25)/C25*100))))</f>
        <v>53.680430879712723</v>
      </c>
    </row>
    <row r="26" spans="1:6">
      <c r="A26" s="3" t="s">
        <v>50</v>
      </c>
      <c r="B26" s="108">
        <v>1.7000000000000001E-2</v>
      </c>
      <c r="C26" s="109">
        <v>0.151</v>
      </c>
      <c r="D26" s="2">
        <v>-87</v>
      </c>
    </row>
    <row r="27" spans="1:6">
      <c r="A27" s="3"/>
      <c r="B27" s="2"/>
      <c r="C27" s="2"/>
      <c r="D27" s="10"/>
    </row>
    <row r="28" spans="1:6">
      <c r="A28" s="110"/>
      <c r="B28" s="111" t="s">
        <v>115</v>
      </c>
      <c r="C28" s="4" t="s">
        <v>15</v>
      </c>
      <c r="D28" s="5" t="s">
        <v>9</v>
      </c>
    </row>
    <row r="29" spans="1:6">
      <c r="A29" s="3"/>
      <c r="B29" s="7">
        <v>2018</v>
      </c>
      <c r="C29" s="7" t="s">
        <v>14</v>
      </c>
      <c r="D29" s="8"/>
    </row>
    <row r="30" spans="1:6">
      <c r="A30" s="106" t="s">
        <v>51</v>
      </c>
      <c r="B30" s="95" t="s">
        <v>0</v>
      </c>
      <c r="C30" s="95" t="s">
        <v>0</v>
      </c>
      <c r="D30" s="96" t="s">
        <v>1</v>
      </c>
    </row>
    <row r="31" spans="1:6">
      <c r="A31" s="1" t="s">
        <v>7</v>
      </c>
      <c r="B31" s="2">
        <v>158683</v>
      </c>
      <c r="C31" s="2">
        <v>163838</v>
      </c>
      <c r="D31" s="97">
        <f>IF(C31=0,0,IF(B31=0,"-100",IF(ABS((B31-C31)/C31*100)&gt;100,"&gt;100",((B31-C31)/C31*100))))</f>
        <v>-3.1464007128993279</v>
      </c>
    </row>
    <row r="32" spans="1:6" ht="22.5">
      <c r="A32" s="53" t="s">
        <v>111</v>
      </c>
      <c r="B32" s="2">
        <v>134903</v>
      </c>
      <c r="C32" s="2">
        <v>138848</v>
      </c>
      <c r="D32" s="97">
        <f>IF(C32=0,0,IF(B32=0,"-100",IF(ABS((B32-C32)/C32*100)&gt;100,"&gt;100",((B32-C32)/C32*100))))</f>
        <v>-2.8412364600138282</v>
      </c>
    </row>
    <row r="33" spans="1:4" ht="22.5">
      <c r="A33" s="53" t="s">
        <v>112</v>
      </c>
      <c r="B33" s="2">
        <v>118340</v>
      </c>
      <c r="C33" s="2">
        <v>121218</v>
      </c>
      <c r="D33" s="112">
        <f>IF(C33=0,0,IF(B33=0,"-100",IF(ABS((B33-C33)/C33*100)&gt;100,"&gt;100",((B33-C33)/C33*100))))</f>
        <v>-2.374234849609794</v>
      </c>
    </row>
    <row r="34" spans="1:4">
      <c r="A34" s="3" t="s">
        <v>36</v>
      </c>
      <c r="B34" s="99">
        <v>5918</v>
      </c>
      <c r="C34" s="99">
        <v>6193</v>
      </c>
      <c r="D34" s="97">
        <f>IF(C34=0,0,IF(B34=0,"-100",IF(ABS((B34-C34)/C34*100)&gt;100,"&gt;100",((B34-C34)/C34*100))))</f>
        <v>-4.4404973357015987</v>
      </c>
    </row>
    <row r="35" spans="1:4">
      <c r="A35" s="3"/>
      <c r="B35" s="99"/>
      <c r="C35" s="99"/>
      <c r="D35" s="97"/>
    </row>
    <row r="36" spans="1:4">
      <c r="A36" s="110"/>
      <c r="B36" s="111" t="s">
        <v>115</v>
      </c>
      <c r="C36" s="4" t="s">
        <v>15</v>
      </c>
      <c r="D36" s="5" t="s">
        <v>9</v>
      </c>
    </row>
    <row r="37" spans="1:4">
      <c r="A37" s="3"/>
      <c r="B37" s="7">
        <v>2018</v>
      </c>
      <c r="C37" s="7" t="s">
        <v>116</v>
      </c>
      <c r="D37" s="8"/>
    </row>
    <row r="38" spans="1:4">
      <c r="A38" s="106" t="s">
        <v>52</v>
      </c>
      <c r="B38" s="95" t="s">
        <v>0</v>
      </c>
      <c r="C38" s="95" t="s">
        <v>0</v>
      </c>
      <c r="D38" s="96" t="s">
        <v>1</v>
      </c>
    </row>
    <row r="39" spans="1:4">
      <c r="A39" s="1" t="s">
        <v>53</v>
      </c>
      <c r="B39" s="2">
        <v>5730</v>
      </c>
      <c r="C39" s="2">
        <v>5804</v>
      </c>
      <c r="D39" s="97">
        <f t="shared" ref="D39:D45" si="1">IF(C39=0,0,IF(B39=0,"-100",IF(ABS((B39-C39)/C39*100)&gt;100,"&gt;100",((B39-C39)/C39*100))))</f>
        <v>-1.2749827705031014</v>
      </c>
    </row>
    <row r="40" spans="1:4">
      <c r="A40" s="1" t="s">
        <v>54</v>
      </c>
      <c r="B40" s="2">
        <v>6135</v>
      </c>
      <c r="C40" s="2">
        <v>6230</v>
      </c>
      <c r="D40" s="97">
        <f t="shared" si="1"/>
        <v>-1.5248796147672552</v>
      </c>
    </row>
    <row r="41" spans="1:4">
      <c r="A41" s="1" t="s">
        <v>55</v>
      </c>
      <c r="B41" s="2">
        <v>2472</v>
      </c>
      <c r="C41" s="2">
        <v>2227</v>
      </c>
      <c r="D41" s="97">
        <f t="shared" si="1"/>
        <v>11.001347103726987</v>
      </c>
    </row>
    <row r="42" spans="1:4">
      <c r="A42" s="41" t="s">
        <v>56</v>
      </c>
      <c r="B42" s="2">
        <v>8608</v>
      </c>
      <c r="C42" s="2">
        <v>8457</v>
      </c>
      <c r="D42" s="97">
        <f t="shared" si="1"/>
        <v>1.7855031334988767</v>
      </c>
    </row>
    <row r="43" spans="1:4">
      <c r="A43" s="1" t="s">
        <v>57</v>
      </c>
      <c r="B43" s="113">
        <v>46149</v>
      </c>
      <c r="C43" s="113">
        <v>46813</v>
      </c>
      <c r="D43" s="97">
        <f t="shared" si="1"/>
        <v>-1.4184094161878111</v>
      </c>
    </row>
    <row r="44" spans="1:4">
      <c r="A44" s="1" t="s">
        <v>58</v>
      </c>
      <c r="B44" s="114">
        <v>0.1242</v>
      </c>
      <c r="C44" s="114">
        <v>0.124</v>
      </c>
      <c r="D44" s="97">
        <f t="shared" si="1"/>
        <v>0.16129032258064979</v>
      </c>
    </row>
    <row r="45" spans="1:4">
      <c r="A45" s="1" t="s">
        <v>59</v>
      </c>
      <c r="B45" s="115">
        <v>0.1865</v>
      </c>
      <c r="C45" s="115">
        <v>0.1807</v>
      </c>
      <c r="D45" s="97">
        <f t="shared" si="1"/>
        <v>3.2097399003873823</v>
      </c>
    </row>
    <row r="46" spans="1:4">
      <c r="A46" s="1"/>
      <c r="B46" s="115"/>
      <c r="C46" s="115"/>
      <c r="D46" s="97"/>
    </row>
    <row r="47" spans="1:4">
      <c r="A47" s="1"/>
      <c r="B47" s="115"/>
      <c r="C47" s="115"/>
      <c r="D47" s="97"/>
    </row>
    <row r="48" spans="1:4">
      <c r="A48" s="116" t="s">
        <v>60</v>
      </c>
      <c r="B48" s="2"/>
      <c r="C48" s="2"/>
      <c r="D48" s="2"/>
    </row>
    <row r="49" spans="1:4">
      <c r="A49" s="190" t="s">
        <v>61</v>
      </c>
      <c r="B49" s="190"/>
      <c r="C49" s="190"/>
      <c r="D49" s="190"/>
    </row>
    <row r="50" spans="1:4">
      <c r="A50" s="143"/>
      <c r="B50" s="143"/>
      <c r="C50" s="143"/>
      <c r="D50" s="143"/>
    </row>
    <row r="51" spans="1:4">
      <c r="A51" s="1" t="s">
        <v>46</v>
      </c>
      <c r="B51" s="2"/>
      <c r="C51" s="117"/>
      <c r="D51" s="2"/>
    </row>
    <row r="52" spans="1:4">
      <c r="A52" s="1" t="s">
        <v>157</v>
      </c>
      <c r="B52" s="2"/>
      <c r="C52" s="117"/>
      <c r="D52" s="2"/>
    </row>
  </sheetData>
  <mergeCells count="1">
    <mergeCell ref="A49:D49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B3 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activeCell="A26" sqref="A26"/>
    </sheetView>
  </sheetViews>
  <sheetFormatPr baseColWidth="10" defaultRowHeight="11.25"/>
  <cols>
    <col min="1" max="1" width="48.5703125" style="37" customWidth="1"/>
    <col min="2" max="2" width="4.28515625" style="37" customWidth="1"/>
    <col min="3" max="5" width="12.85546875" style="37" customWidth="1"/>
    <col min="6" max="16384" width="11.42578125" style="37"/>
  </cols>
  <sheetData>
    <row r="1" spans="1:10" ht="27" customHeight="1">
      <c r="A1" s="6" t="s">
        <v>8</v>
      </c>
      <c r="B1" s="3"/>
      <c r="C1" s="3"/>
      <c r="D1" s="3"/>
      <c r="E1" s="3"/>
    </row>
    <row r="2" spans="1:10">
      <c r="A2" s="11"/>
      <c r="B2" s="4" t="s">
        <v>17</v>
      </c>
      <c r="C2" s="4" t="s">
        <v>113</v>
      </c>
      <c r="D2" s="4" t="s">
        <v>113</v>
      </c>
      <c r="E2" s="5" t="s">
        <v>9</v>
      </c>
    </row>
    <row r="3" spans="1:10">
      <c r="A3" s="1"/>
      <c r="B3" s="7"/>
      <c r="C3" s="7">
        <v>2018</v>
      </c>
      <c r="D3" s="8" t="s">
        <v>14</v>
      </c>
      <c r="E3" s="8"/>
    </row>
    <row r="4" spans="1:10">
      <c r="A4" s="1"/>
      <c r="B4" s="52"/>
      <c r="C4" s="52" t="s">
        <v>0</v>
      </c>
      <c r="D4" s="52" t="s">
        <v>0</v>
      </c>
      <c r="E4" s="8" t="s">
        <v>1</v>
      </c>
    </row>
    <row r="5" spans="1:10">
      <c r="A5" s="11" t="s">
        <v>117</v>
      </c>
      <c r="B5" s="50"/>
      <c r="C5" s="50">
        <v>3093</v>
      </c>
      <c r="D5" s="50">
        <v>3380</v>
      </c>
      <c r="E5" s="51">
        <f t="shared" ref="E5:E27" si="0">IF(D5=0,0,IF(C5=0,"-100",IF(ABS((C5-D5)/D5*100)&gt;100,"&gt;100",((C5-D5)/D5*100))))</f>
        <v>-8.4911242603550292</v>
      </c>
    </row>
    <row r="6" spans="1:10">
      <c r="A6" s="1" t="s">
        <v>118</v>
      </c>
      <c r="B6" s="2"/>
      <c r="C6" s="2">
        <v>33</v>
      </c>
      <c r="D6" s="2">
        <v>29</v>
      </c>
      <c r="E6" s="13">
        <f t="shared" si="0"/>
        <v>13.793103448275861</v>
      </c>
      <c r="F6" s="3"/>
      <c r="G6" s="3"/>
      <c r="H6" s="3"/>
      <c r="I6" s="3"/>
      <c r="J6" s="3"/>
    </row>
    <row r="7" spans="1:10">
      <c r="A7" s="1" t="s">
        <v>119</v>
      </c>
      <c r="B7" s="2"/>
      <c r="C7" s="2">
        <v>2482</v>
      </c>
      <c r="D7" s="2">
        <v>2658</v>
      </c>
      <c r="E7" s="13">
        <f t="shared" si="0"/>
        <v>-6.6215199398043643</v>
      </c>
    </row>
    <row r="8" spans="1:10">
      <c r="A8" s="1" t="s">
        <v>120</v>
      </c>
      <c r="B8" s="2"/>
      <c r="C8" s="2">
        <v>40</v>
      </c>
      <c r="D8" s="2">
        <v>38</v>
      </c>
      <c r="E8" s="13">
        <f t="shared" si="0"/>
        <v>5.2631578947368416</v>
      </c>
    </row>
    <row r="9" spans="1:10" s="146" customFormat="1">
      <c r="A9" s="131" t="s">
        <v>2</v>
      </c>
      <c r="B9" s="10">
        <v>8</v>
      </c>
      <c r="C9" s="10">
        <v>618</v>
      </c>
      <c r="D9" s="10">
        <v>731</v>
      </c>
      <c r="E9" s="42">
        <f t="shared" si="0"/>
        <v>-15.45827633378933</v>
      </c>
    </row>
    <row r="10" spans="1:10">
      <c r="A10" s="1" t="s">
        <v>121</v>
      </c>
      <c r="B10" s="2"/>
      <c r="C10" s="2">
        <v>126</v>
      </c>
      <c r="D10" s="2">
        <v>138</v>
      </c>
      <c r="E10" s="13">
        <f t="shared" si="0"/>
        <v>-8.695652173913043</v>
      </c>
    </row>
    <row r="11" spans="1:10">
      <c r="A11" s="1" t="s">
        <v>122</v>
      </c>
      <c r="B11" s="2"/>
      <c r="C11" s="2">
        <v>98</v>
      </c>
      <c r="D11" s="2">
        <v>70</v>
      </c>
      <c r="E11" s="13">
        <f t="shared" si="0"/>
        <v>40</v>
      </c>
    </row>
    <row r="12" spans="1:10" s="146" customFormat="1">
      <c r="A12" s="6" t="s">
        <v>3</v>
      </c>
      <c r="B12" s="10">
        <v>9</v>
      </c>
      <c r="C12" s="10">
        <v>28</v>
      </c>
      <c r="D12" s="10">
        <v>68</v>
      </c>
      <c r="E12" s="42">
        <f t="shared" si="0"/>
        <v>-58.82352941176471</v>
      </c>
    </row>
    <row r="13" spans="1:10">
      <c r="A13" s="1" t="s">
        <v>102</v>
      </c>
      <c r="B13" s="2">
        <v>10</v>
      </c>
      <c r="C13" s="2">
        <v>-36</v>
      </c>
      <c r="D13" s="2">
        <v>193</v>
      </c>
      <c r="E13" s="42" t="str">
        <f t="shared" si="0"/>
        <v>&gt;100</v>
      </c>
    </row>
    <row r="14" spans="1:10">
      <c r="A14" s="1" t="s">
        <v>103</v>
      </c>
      <c r="B14" s="2">
        <v>11</v>
      </c>
      <c r="C14" s="2">
        <v>-31</v>
      </c>
      <c r="D14" s="2">
        <v>-437</v>
      </c>
      <c r="E14" s="42">
        <f t="shared" si="0"/>
        <v>-92.906178489702512</v>
      </c>
    </row>
    <row r="15" spans="1:10" ht="22.5">
      <c r="A15" s="53" t="s">
        <v>104</v>
      </c>
      <c r="B15" s="2">
        <v>12</v>
      </c>
      <c r="C15" s="2">
        <v>30</v>
      </c>
      <c r="D15" s="2">
        <v>451</v>
      </c>
      <c r="E15" s="42">
        <f t="shared" si="0"/>
        <v>-93.348115299334808</v>
      </c>
    </row>
    <row r="16" spans="1:10">
      <c r="A16" s="1" t="s">
        <v>105</v>
      </c>
      <c r="B16" s="2">
        <v>13</v>
      </c>
      <c r="C16" s="2">
        <v>-12</v>
      </c>
      <c r="D16" s="2">
        <v>13</v>
      </c>
      <c r="E16" s="42" t="str">
        <f t="shared" si="0"/>
        <v>&gt;100</v>
      </c>
    </row>
    <row r="17" spans="1:5">
      <c r="A17" s="1" t="s">
        <v>13</v>
      </c>
      <c r="B17" s="2"/>
      <c r="C17" s="2">
        <v>11</v>
      </c>
      <c r="D17" s="2">
        <v>2</v>
      </c>
      <c r="E17" s="42" t="str">
        <f t="shared" si="0"/>
        <v>&gt;100</v>
      </c>
    </row>
    <row r="18" spans="1:5" ht="22.5">
      <c r="A18" s="53" t="s">
        <v>12</v>
      </c>
      <c r="B18" s="2"/>
      <c r="C18" s="2">
        <v>11</v>
      </c>
      <c r="D18" s="2">
        <v>27</v>
      </c>
      <c r="E18" s="42">
        <f t="shared" si="0"/>
        <v>-59.259259259259252</v>
      </c>
    </row>
    <row r="19" spans="1:5">
      <c r="A19" s="1" t="s">
        <v>106</v>
      </c>
      <c r="B19" s="2">
        <v>14</v>
      </c>
      <c r="C19" s="2">
        <v>531</v>
      </c>
      <c r="D19" s="2">
        <v>588</v>
      </c>
      <c r="E19" s="42">
        <f t="shared" si="0"/>
        <v>-9.6938775510204085</v>
      </c>
    </row>
    <row r="20" spans="1:5">
      <c r="A20" s="12" t="s">
        <v>4</v>
      </c>
      <c r="B20" s="14">
        <v>15</v>
      </c>
      <c r="C20" s="14">
        <v>-20</v>
      </c>
      <c r="D20" s="14">
        <v>8</v>
      </c>
      <c r="E20" s="168" t="str">
        <f t="shared" si="0"/>
        <v>&gt;100</v>
      </c>
    </row>
    <row r="21" spans="1:5">
      <c r="A21" s="15" t="s">
        <v>10</v>
      </c>
      <c r="B21" s="16"/>
      <c r="C21" s="16">
        <f>SUM(C9+C12+C13+C14+C15+C16+C17+C18-C19+C20)</f>
        <v>68</v>
      </c>
      <c r="D21" s="16">
        <f>SUM(D9+D12+D13+D14+D15+D16+D17+D18-D19+D20)</f>
        <v>468</v>
      </c>
      <c r="E21" s="16">
        <f t="shared" si="0"/>
        <v>-85.470085470085465</v>
      </c>
    </row>
    <row r="22" spans="1:5">
      <c r="A22" s="145" t="s">
        <v>108</v>
      </c>
      <c r="B22" s="9">
        <v>16</v>
      </c>
      <c r="C22" s="9">
        <v>14</v>
      </c>
      <c r="D22" s="9">
        <v>-4</v>
      </c>
      <c r="E22" s="16" t="str">
        <f t="shared" si="0"/>
        <v>&gt;100</v>
      </c>
    </row>
    <row r="23" spans="1:5">
      <c r="A23" s="12" t="s">
        <v>109</v>
      </c>
      <c r="B23" s="14">
        <v>17</v>
      </c>
      <c r="C23" s="14">
        <v>30</v>
      </c>
      <c r="D23" s="14">
        <v>13</v>
      </c>
      <c r="E23" s="38" t="str">
        <f t="shared" si="0"/>
        <v>&gt;100</v>
      </c>
    </row>
    <row r="24" spans="1:5">
      <c r="A24" s="6" t="s">
        <v>5</v>
      </c>
      <c r="B24" s="10"/>
      <c r="C24" s="10">
        <f>C21+C22-C23</f>
        <v>52</v>
      </c>
      <c r="D24" s="10">
        <f>D21+D22-D23</f>
        <v>451</v>
      </c>
      <c r="E24" s="42">
        <f t="shared" si="0"/>
        <v>-88.470066518847005</v>
      </c>
    </row>
    <row r="25" spans="1:5">
      <c r="A25" s="12" t="s">
        <v>110</v>
      </c>
      <c r="B25" s="14">
        <v>18</v>
      </c>
      <c r="C25" s="14">
        <v>-2</v>
      </c>
      <c r="D25" s="14">
        <v>149</v>
      </c>
      <c r="E25" s="38" t="str">
        <f t="shared" si="0"/>
        <v>&gt;100</v>
      </c>
    </row>
    <row r="26" spans="1:5">
      <c r="A26" s="1"/>
      <c r="B26" s="2"/>
      <c r="C26" s="2"/>
      <c r="D26" s="2"/>
      <c r="E26" s="13"/>
    </row>
    <row r="27" spans="1:5" ht="12" thickBot="1">
      <c r="A27" s="39" t="s">
        <v>6</v>
      </c>
      <c r="B27" s="17"/>
      <c r="C27" s="17">
        <f>C24-C25</f>
        <v>54</v>
      </c>
      <c r="D27" s="17">
        <f>D24-D25</f>
        <v>302</v>
      </c>
      <c r="E27" s="36">
        <f t="shared" si="0"/>
        <v>-82.119205298013242</v>
      </c>
    </row>
    <row r="28" spans="1:5" ht="12" thickTop="1">
      <c r="A28" s="1"/>
      <c r="B28" s="1"/>
      <c r="C28" s="1"/>
      <c r="D28" s="8"/>
      <c r="E28" s="1"/>
    </row>
    <row r="29" spans="1:5" ht="24" customHeight="1">
      <c r="A29" s="191" t="s">
        <v>11</v>
      </c>
      <c r="B29" s="191"/>
      <c r="C29" s="191"/>
      <c r="D29" s="191"/>
      <c r="E29" s="191"/>
    </row>
    <row r="30" spans="1:5" ht="24" customHeight="1">
      <c r="A30" s="191" t="s">
        <v>123</v>
      </c>
      <c r="B30" s="191"/>
      <c r="C30" s="191"/>
      <c r="D30" s="191"/>
      <c r="E30" s="191"/>
    </row>
    <row r="31" spans="1:5">
      <c r="A31" s="54"/>
      <c r="B31" s="54"/>
      <c r="C31" s="54"/>
      <c r="D31" s="54"/>
      <c r="E31" s="54"/>
    </row>
    <row r="32" spans="1:5">
      <c r="A32" s="37" t="s">
        <v>124</v>
      </c>
    </row>
    <row r="37" spans="6:10">
      <c r="F37" s="1"/>
      <c r="G37" s="1"/>
      <c r="H37" s="1"/>
      <c r="I37" s="1"/>
      <c r="J37" s="1"/>
    </row>
    <row r="38" spans="6:10">
      <c r="F38" s="18"/>
      <c r="G38" s="18"/>
      <c r="H38" s="18"/>
      <c r="I38" s="18"/>
      <c r="J38" s="18"/>
    </row>
  </sheetData>
  <mergeCells count="2">
    <mergeCell ref="A29:E29"/>
    <mergeCell ref="A30:E30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Normal="100" workbookViewId="0">
      <selection activeCell="E8" sqref="E8"/>
    </sheetView>
  </sheetViews>
  <sheetFormatPr baseColWidth="10" defaultColWidth="53.85546875" defaultRowHeight="11.25"/>
  <cols>
    <col min="1" max="1" width="48.5703125" style="119" customWidth="1"/>
    <col min="2" max="4" width="12.85546875" style="119" customWidth="1"/>
    <col min="5" max="16384" width="53.85546875" style="119"/>
  </cols>
  <sheetData>
    <row r="1" spans="1:5" ht="27" customHeight="1">
      <c r="A1" s="187" t="s">
        <v>153</v>
      </c>
    </row>
    <row r="2" spans="1:5">
      <c r="A2" s="120"/>
      <c r="B2" s="121" t="s">
        <v>113</v>
      </c>
      <c r="C2" s="121" t="s">
        <v>113</v>
      </c>
      <c r="D2" s="122" t="s">
        <v>9</v>
      </c>
    </row>
    <row r="3" spans="1:5">
      <c r="A3" s="123"/>
      <c r="B3" s="124">
        <v>2018</v>
      </c>
      <c r="C3" s="8" t="s">
        <v>14</v>
      </c>
      <c r="D3" s="125"/>
    </row>
    <row r="4" spans="1:5" ht="18.75" customHeight="1">
      <c r="A4" s="126"/>
      <c r="B4" s="127" t="s">
        <v>0</v>
      </c>
      <c r="C4" s="127" t="s">
        <v>0</v>
      </c>
      <c r="D4" s="128" t="s">
        <v>1</v>
      </c>
    </row>
    <row r="5" spans="1:5">
      <c r="A5" s="6" t="s">
        <v>6</v>
      </c>
      <c r="B5" s="10">
        <v>54</v>
      </c>
      <c r="C5" s="129">
        <v>302</v>
      </c>
      <c r="D5" s="130">
        <f>IF(C5=0,0,IF(B5=0,"-100",IF(ABS((B5-C5)/C5*100)&gt;100,"&gt;100",((B5-C5)/C5*100))))</f>
        <v>-82.119205298013242</v>
      </c>
    </row>
    <row r="6" spans="1:5" ht="22.5">
      <c r="A6" s="131" t="s">
        <v>62</v>
      </c>
      <c r="B6" s="1"/>
      <c r="C6" s="1"/>
      <c r="D6" s="1"/>
    </row>
    <row r="7" spans="1:5" ht="22.5">
      <c r="A7" s="53" t="s">
        <v>141</v>
      </c>
      <c r="B7" s="2">
        <v>1</v>
      </c>
      <c r="C7" s="2">
        <v>6</v>
      </c>
      <c r="D7" s="132">
        <f>IF(C7=0,0,IF(B7=0,"-100",IF(ABS((B7-C7)/C7*100)&gt;100,"&gt;100",((B7-C7)/C7*100))))</f>
        <v>-83.333333333333343</v>
      </c>
    </row>
    <row r="8" spans="1:5" ht="33.75">
      <c r="A8" s="53" t="s">
        <v>156</v>
      </c>
      <c r="B8" s="2">
        <v>-53</v>
      </c>
      <c r="C8" s="2">
        <v>0</v>
      </c>
      <c r="D8" s="132">
        <f>IF(C8=0,0,IF(B8=0,"-100",IF(ABS((B8-C8)/C8*100)&gt;100,"&gt;100",((B8-C8)/C8*100))))</f>
        <v>0</v>
      </c>
      <c r="E8" s="188"/>
    </row>
    <row r="9" spans="1:5" ht="22.5">
      <c r="A9" s="53" t="s">
        <v>63</v>
      </c>
      <c r="B9" s="2">
        <v>6</v>
      </c>
      <c r="C9" s="2">
        <v>121</v>
      </c>
      <c r="D9" s="132">
        <f>IF(C9=0,0,IF(B9=0,"-100",IF(ABS((B9-C9)/C9*100)&gt;100,"&gt;100",((B9-C9)/C9*100))))</f>
        <v>-95.041322314049594</v>
      </c>
    </row>
    <row r="10" spans="1:5">
      <c r="A10" s="133" t="s">
        <v>64</v>
      </c>
      <c r="B10" s="14">
        <v>15</v>
      </c>
      <c r="C10" s="14">
        <v>-38</v>
      </c>
      <c r="D10" s="134" t="str">
        <f t="shared" ref="D10:D22" si="0">IF(C10=0,0,IF(B10=0,"-100",IF(ABS((B10-C10)/C10*100)&gt;100,"&gt;100",((B10-C10)/C10*100))))</f>
        <v>&gt;100</v>
      </c>
    </row>
    <row r="11" spans="1:5" s="118" customFormat="1">
      <c r="A11" s="135"/>
      <c r="B11" s="136">
        <f>SUM(B7:B10)</f>
        <v>-31</v>
      </c>
      <c r="C11" s="136">
        <f>SUM(C7:C10)</f>
        <v>89</v>
      </c>
      <c r="D11" s="137" t="str">
        <f t="shared" si="0"/>
        <v>&gt;100</v>
      </c>
    </row>
    <row r="12" spans="1:5" s="118" customFormat="1" ht="33.75">
      <c r="A12" s="138" t="s">
        <v>65</v>
      </c>
      <c r="B12" s="2"/>
      <c r="C12" s="2"/>
      <c r="D12" s="13"/>
    </row>
    <row r="13" spans="1:5" ht="22.5">
      <c r="A13" s="53" t="s">
        <v>142</v>
      </c>
      <c r="B13" s="139"/>
      <c r="C13" s="139"/>
      <c r="D13" s="139"/>
    </row>
    <row r="14" spans="1:5" s="139" customFormat="1">
      <c r="A14" s="140" t="s">
        <v>66</v>
      </c>
      <c r="B14" s="2">
        <v>-86</v>
      </c>
      <c r="C14" s="2">
        <v>-119</v>
      </c>
      <c r="D14" s="132">
        <f t="shared" si="0"/>
        <v>-27.731092436974791</v>
      </c>
    </row>
    <row r="15" spans="1:5">
      <c r="A15" s="140" t="s">
        <v>67</v>
      </c>
      <c r="B15" s="2">
        <v>-21</v>
      </c>
      <c r="C15" s="2">
        <v>22</v>
      </c>
      <c r="D15" s="132" t="str">
        <f t="shared" si="0"/>
        <v>&gt;100</v>
      </c>
    </row>
    <row r="16" spans="1:5" ht="22.5">
      <c r="A16" s="184" t="s">
        <v>143</v>
      </c>
      <c r="B16" s="2">
        <v>-22</v>
      </c>
      <c r="C16" s="2">
        <v>-17</v>
      </c>
      <c r="D16" s="132"/>
    </row>
    <row r="17" spans="1:5">
      <c r="A17" s="53" t="s">
        <v>68</v>
      </c>
      <c r="B17" s="139"/>
      <c r="C17" s="2"/>
      <c r="D17" s="132"/>
    </row>
    <row r="18" spans="1:5">
      <c r="A18" s="140" t="s">
        <v>66</v>
      </c>
      <c r="B18" s="2">
        <v>-1</v>
      </c>
      <c r="C18" s="2">
        <v>0</v>
      </c>
      <c r="D18" s="132">
        <f t="shared" si="0"/>
        <v>0</v>
      </c>
    </row>
    <row r="19" spans="1:5">
      <c r="A19" s="133" t="s">
        <v>64</v>
      </c>
      <c r="B19" s="14">
        <v>41</v>
      </c>
      <c r="C19" s="14">
        <v>38</v>
      </c>
      <c r="D19" s="14">
        <f t="shared" si="0"/>
        <v>7.8947368421052628</v>
      </c>
    </row>
    <row r="20" spans="1:5">
      <c r="A20" s="141"/>
      <c r="B20" s="107">
        <f>SUM(B14:B15,B16,B18,B19)</f>
        <v>-89</v>
      </c>
      <c r="C20" s="107">
        <f>SUM(C14:C15,C16,C18,C19)</f>
        <v>-76</v>
      </c>
      <c r="D20" s="107">
        <f t="shared" si="0"/>
        <v>17.105263157894736</v>
      </c>
    </row>
    <row r="21" spans="1:5">
      <c r="A21" s="94" t="s">
        <v>69</v>
      </c>
      <c r="B21" s="136">
        <f>+B11+B20</f>
        <v>-120</v>
      </c>
      <c r="C21" s="136">
        <f>+C11+C20</f>
        <v>13</v>
      </c>
      <c r="D21" s="136" t="str">
        <f t="shared" si="0"/>
        <v>&gt;100</v>
      </c>
    </row>
    <row r="22" spans="1:5" ht="12" thickBot="1">
      <c r="A22" s="142" t="s">
        <v>70</v>
      </c>
      <c r="B22" s="64">
        <f>+B21+B5</f>
        <v>-66</v>
      </c>
      <c r="C22" s="64">
        <f>+C21+C5</f>
        <v>315</v>
      </c>
      <c r="D22" s="64" t="str">
        <f t="shared" si="0"/>
        <v>&gt;100</v>
      </c>
    </row>
    <row r="23" spans="1:5" ht="12" thickTop="1">
      <c r="A23" s="53" t="s">
        <v>71</v>
      </c>
      <c r="B23" s="2">
        <v>-56</v>
      </c>
      <c r="C23" s="2">
        <v>274</v>
      </c>
      <c r="D23" s="132" t="str">
        <f>IF(C23=0,0,IF(B23=0,"-100",IF(ABS((B23-C23)/C23*100)&gt;100,"&gt;100",((B23-C23)/C23*100))))</f>
        <v>&gt;100</v>
      </c>
    </row>
    <row r="24" spans="1:5">
      <c r="A24" s="1" t="s">
        <v>72</v>
      </c>
      <c r="B24" s="2">
        <v>-10</v>
      </c>
      <c r="C24" s="2">
        <v>41</v>
      </c>
      <c r="D24" s="132" t="str">
        <f>IF(C24=0,0,IF(B24=0,"-100",IF(ABS((B24-C24)/C24*100)&gt;100,"&gt;100",((B24-C24)/C24*100))))</f>
        <v>&gt;100</v>
      </c>
    </row>
    <row r="25" spans="1:5">
      <c r="A25" s="1"/>
      <c r="B25" s="2"/>
      <c r="C25" s="2"/>
      <c r="D25" s="132"/>
    </row>
    <row r="26" spans="1:5" ht="11.25" customHeight="1">
      <c r="A26" s="15"/>
      <c r="B26" s="143"/>
      <c r="C26" s="143"/>
      <c r="D26" s="9"/>
    </row>
    <row r="27" spans="1:5">
      <c r="A27" s="190" t="s">
        <v>45</v>
      </c>
      <c r="B27" s="190"/>
      <c r="C27" s="190"/>
      <c r="D27" s="190"/>
    </row>
    <row r="28" spans="1:5">
      <c r="A28" s="192"/>
      <c r="B28" s="192"/>
      <c r="C28" s="192"/>
      <c r="D28" s="192"/>
    </row>
    <row r="29" spans="1:5">
      <c r="A29" s="190" t="s">
        <v>46</v>
      </c>
      <c r="B29" s="190"/>
      <c r="C29" s="190"/>
      <c r="D29" s="190"/>
    </row>
    <row r="30" spans="1:5" ht="11.25" customHeight="1"/>
    <row r="31" spans="1:5" ht="11.25" customHeight="1">
      <c r="E31" s="144">
        <v>0</v>
      </c>
    </row>
    <row r="32" spans="1:5" ht="25.5" customHeight="1">
      <c r="E32" s="145"/>
    </row>
    <row r="33" ht="25.5" customHeight="1"/>
    <row r="34" ht="15" customHeight="1"/>
    <row r="35" ht="11.25" customHeight="1"/>
    <row r="36" ht="11.25" customHeight="1"/>
    <row r="37" ht="24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/>
    <row r="51" spans="5:8" ht="11.25" customHeight="1">
      <c r="E51" s="145"/>
      <c r="F51" s="145"/>
    </row>
    <row r="52" spans="5:8" ht="11.25" customHeight="1">
      <c r="E52" s="143"/>
      <c r="F52" s="143"/>
      <c r="G52" s="143"/>
      <c r="H52" s="143"/>
    </row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  <row r="68" ht="11.25" customHeight="1"/>
  </sheetData>
  <mergeCells count="3">
    <mergeCell ref="A27:D27"/>
    <mergeCell ref="A28:D28"/>
    <mergeCell ref="A29:D29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Normal="100" workbookViewId="0">
      <selection activeCell="E48" sqref="E48"/>
    </sheetView>
  </sheetViews>
  <sheetFormatPr baseColWidth="10" defaultColWidth="77.85546875" defaultRowHeight="11.25"/>
  <cols>
    <col min="1" max="1" width="48.5703125" style="22" customWidth="1"/>
    <col min="2" max="2" width="4.28515625" style="19" customWidth="1"/>
    <col min="3" max="5" width="12.85546875" style="22" customWidth="1"/>
    <col min="6" max="6" width="2.140625" style="19" customWidth="1"/>
    <col min="7" max="7" width="17.28515625" style="20" customWidth="1"/>
    <col min="8" max="8" width="77.85546875" style="21"/>
    <col min="9" max="16384" width="77.85546875" style="22"/>
  </cols>
  <sheetData>
    <row r="1" spans="1:9" ht="27" customHeight="1">
      <c r="A1" s="32" t="s">
        <v>154</v>
      </c>
      <c r="C1" s="19"/>
      <c r="D1" s="19"/>
      <c r="E1" s="19"/>
    </row>
    <row r="2" spans="1:9">
      <c r="A2" s="56"/>
      <c r="B2" s="56"/>
      <c r="C2" s="57" t="s">
        <v>115</v>
      </c>
      <c r="D2" s="57" t="s">
        <v>15</v>
      </c>
      <c r="E2" s="58" t="s">
        <v>9</v>
      </c>
    </row>
    <row r="3" spans="1:9">
      <c r="A3" s="23"/>
      <c r="B3" s="59"/>
      <c r="C3" s="24">
        <v>2018</v>
      </c>
      <c r="D3" s="8" t="s">
        <v>14</v>
      </c>
      <c r="E3" s="59"/>
      <c r="H3" s="25"/>
    </row>
    <row r="4" spans="1:9">
      <c r="A4" s="26" t="s">
        <v>16</v>
      </c>
      <c r="B4" s="60" t="s">
        <v>17</v>
      </c>
      <c r="C4" s="27" t="s">
        <v>0</v>
      </c>
      <c r="D4" s="27" t="s">
        <v>0</v>
      </c>
      <c r="E4" s="60" t="s">
        <v>1</v>
      </c>
      <c r="H4" s="25"/>
    </row>
    <row r="5" spans="1:9">
      <c r="A5" s="28" t="s">
        <v>18</v>
      </c>
      <c r="B5" s="1"/>
      <c r="C5" s="2">
        <v>1125</v>
      </c>
      <c r="D5" s="2">
        <v>2436</v>
      </c>
      <c r="E5" s="13">
        <f t="shared" ref="E5:E30" si="0">IF(D5=0,0,IF(C5=0,"-100",IF(ABS((C5-D5)/D5*100)&gt;100,"&gt;100",((C5-D5)/D5*100))))</f>
        <v>-53.817733990147786</v>
      </c>
      <c r="H5" s="25"/>
      <c r="I5" s="29"/>
    </row>
    <row r="6" spans="1:9">
      <c r="A6" s="28" t="s">
        <v>125</v>
      </c>
      <c r="B6" s="1">
        <v>19</v>
      </c>
      <c r="C6" s="2">
        <v>9364</v>
      </c>
      <c r="D6" s="2">
        <v>9650</v>
      </c>
      <c r="E6" s="13">
        <f t="shared" si="0"/>
        <v>-2.9637305699481864</v>
      </c>
      <c r="G6" s="30"/>
      <c r="H6" s="25"/>
      <c r="I6" s="29"/>
    </row>
    <row r="7" spans="1:9">
      <c r="A7" s="169" t="s">
        <v>126</v>
      </c>
      <c r="B7" s="1"/>
      <c r="C7" s="170">
        <v>42</v>
      </c>
      <c r="D7" s="170">
        <v>2127</v>
      </c>
      <c r="E7" s="171">
        <f t="shared" si="0"/>
        <v>-98.025387870239783</v>
      </c>
      <c r="G7" s="30"/>
      <c r="H7" s="25"/>
      <c r="I7" s="29"/>
    </row>
    <row r="8" spans="1:9" ht="22.5">
      <c r="A8" s="43" t="s">
        <v>127</v>
      </c>
      <c r="B8" s="1">
        <v>19</v>
      </c>
      <c r="C8" s="2">
        <v>3867</v>
      </c>
      <c r="D8" s="2">
        <v>0</v>
      </c>
      <c r="E8" s="13">
        <f t="shared" si="0"/>
        <v>0</v>
      </c>
      <c r="G8" s="30"/>
      <c r="H8" s="25"/>
      <c r="I8" s="29"/>
    </row>
    <row r="9" spans="1:9" s="49" customFormat="1">
      <c r="A9" s="169" t="s">
        <v>128</v>
      </c>
      <c r="B9" s="23"/>
      <c r="C9" s="170">
        <v>125</v>
      </c>
      <c r="D9" s="170">
        <v>0</v>
      </c>
      <c r="E9" s="171">
        <f t="shared" si="0"/>
        <v>0</v>
      </c>
      <c r="F9" s="45"/>
      <c r="G9" s="46"/>
      <c r="H9" s="47"/>
      <c r="I9" s="48"/>
    </row>
    <row r="10" spans="1:9">
      <c r="A10" s="169" t="s">
        <v>126</v>
      </c>
      <c r="C10" s="172">
        <v>1118</v>
      </c>
      <c r="D10" s="172">
        <v>0</v>
      </c>
      <c r="E10" s="171">
        <f t="shared" si="0"/>
        <v>0</v>
      </c>
      <c r="G10" s="30"/>
      <c r="H10" s="25"/>
      <c r="I10" s="29"/>
    </row>
    <row r="11" spans="1:9" ht="22.5">
      <c r="A11" s="43" t="s">
        <v>129</v>
      </c>
      <c r="B11" s="1">
        <v>19</v>
      </c>
      <c r="C11" s="2">
        <v>0</v>
      </c>
      <c r="D11" s="2">
        <v>1333</v>
      </c>
      <c r="E11" s="13" t="str">
        <f t="shared" si="0"/>
        <v>-100</v>
      </c>
      <c r="I11" s="31"/>
    </row>
    <row r="12" spans="1:9">
      <c r="A12" s="169" t="s">
        <v>126</v>
      </c>
      <c r="B12" s="1"/>
      <c r="C12" s="170">
        <v>0</v>
      </c>
      <c r="D12" s="170">
        <v>195</v>
      </c>
      <c r="E12" s="171" t="str">
        <f t="shared" si="0"/>
        <v>-100</v>
      </c>
      <c r="G12" s="30"/>
      <c r="I12" s="31"/>
    </row>
    <row r="13" spans="1:9">
      <c r="A13" s="28" t="s">
        <v>130</v>
      </c>
      <c r="B13" s="1">
        <v>20</v>
      </c>
      <c r="C13" s="2">
        <v>21112</v>
      </c>
      <c r="D13" s="2">
        <v>24831</v>
      </c>
      <c r="E13" s="13">
        <f t="shared" si="0"/>
        <v>-14.977246184205228</v>
      </c>
      <c r="I13" s="31"/>
    </row>
    <row r="14" spans="1:9">
      <c r="A14" s="169" t="s">
        <v>128</v>
      </c>
      <c r="B14" s="1"/>
      <c r="C14" s="170">
        <v>924</v>
      </c>
      <c r="D14" s="170">
        <v>0</v>
      </c>
      <c r="E14" s="171">
        <f t="shared" si="0"/>
        <v>0</v>
      </c>
      <c r="H14" s="61"/>
      <c r="I14" s="31"/>
    </row>
    <row r="15" spans="1:9">
      <c r="A15" s="169" t="s">
        <v>126</v>
      </c>
      <c r="B15" s="1"/>
      <c r="C15" s="170">
        <v>1159</v>
      </c>
      <c r="D15" s="170">
        <v>0</v>
      </c>
      <c r="E15" s="171">
        <f t="shared" si="0"/>
        <v>0</v>
      </c>
      <c r="I15" s="31"/>
    </row>
    <row r="16" spans="1:9" ht="22.5">
      <c r="A16" s="43" t="s">
        <v>112</v>
      </c>
      <c r="B16" s="1">
        <v>21</v>
      </c>
      <c r="C16" s="2">
        <v>118340</v>
      </c>
      <c r="D16" s="2">
        <v>121218</v>
      </c>
      <c r="E16" s="13">
        <f t="shared" si="0"/>
        <v>-2.374234849609794</v>
      </c>
      <c r="I16" s="31"/>
    </row>
    <row r="17" spans="1:9">
      <c r="A17" s="169" t="s">
        <v>128</v>
      </c>
      <c r="B17" s="1"/>
      <c r="C17" s="170">
        <v>26420</v>
      </c>
      <c r="D17" s="170">
        <v>27660</v>
      </c>
      <c r="E17" s="171">
        <f t="shared" si="0"/>
        <v>-4.4830079537237886</v>
      </c>
      <c r="I17" s="31"/>
    </row>
    <row r="18" spans="1:9">
      <c r="A18" s="169" t="s">
        <v>126</v>
      </c>
      <c r="B18" s="1"/>
      <c r="C18" s="170">
        <v>87397</v>
      </c>
      <c r="D18" s="170">
        <v>91608</v>
      </c>
      <c r="E18" s="171">
        <f t="shared" si="0"/>
        <v>-4.5967601082874854</v>
      </c>
      <c r="I18" s="29"/>
    </row>
    <row r="19" spans="1:9">
      <c r="A19" s="28" t="s">
        <v>20</v>
      </c>
      <c r="B19" s="1"/>
      <c r="C19" s="2">
        <v>1235</v>
      </c>
      <c r="D19" s="2">
        <v>1385</v>
      </c>
      <c r="E19" s="13">
        <f t="shared" si="0"/>
        <v>-10.830324909747292</v>
      </c>
      <c r="I19" s="29"/>
    </row>
    <row r="20" spans="1:9" ht="22.5">
      <c r="A20" s="43" t="s">
        <v>19</v>
      </c>
      <c r="B20" s="1"/>
      <c r="C20" s="2">
        <v>96</v>
      </c>
      <c r="D20" s="2">
        <v>65</v>
      </c>
      <c r="E20" s="13">
        <f t="shared" si="0"/>
        <v>47.692307692307693</v>
      </c>
      <c r="I20" s="29"/>
    </row>
    <row r="21" spans="1:9">
      <c r="A21" s="28" t="s">
        <v>131</v>
      </c>
      <c r="B21" s="1">
        <v>22</v>
      </c>
      <c r="C21" s="2">
        <v>348</v>
      </c>
      <c r="D21" s="2">
        <v>402</v>
      </c>
      <c r="E21" s="13">
        <f t="shared" si="0"/>
        <v>-13.432835820895523</v>
      </c>
      <c r="I21" s="29"/>
    </row>
    <row r="22" spans="1:9">
      <c r="A22" s="28" t="s">
        <v>21</v>
      </c>
      <c r="B22" s="1"/>
      <c r="C22" s="2">
        <v>185</v>
      </c>
      <c r="D22" s="2">
        <v>200</v>
      </c>
      <c r="E22" s="13">
        <f t="shared" si="0"/>
        <v>-7.5</v>
      </c>
      <c r="I22" s="29"/>
    </row>
    <row r="23" spans="1:9">
      <c r="A23" s="28" t="s">
        <v>22</v>
      </c>
      <c r="B23" s="1">
        <v>23</v>
      </c>
      <c r="C23" s="2">
        <v>451</v>
      </c>
      <c r="D23" s="2">
        <v>482</v>
      </c>
      <c r="E23" s="13">
        <f t="shared" si="0"/>
        <v>-6.4315352697095429</v>
      </c>
      <c r="I23" s="29"/>
    </row>
    <row r="24" spans="1:9">
      <c r="A24" s="28" t="s">
        <v>23</v>
      </c>
      <c r="B24" s="1"/>
      <c r="C24" s="2">
        <v>79</v>
      </c>
      <c r="D24" s="2">
        <v>87</v>
      </c>
      <c r="E24" s="13">
        <f t="shared" si="0"/>
        <v>-9.1954022988505741</v>
      </c>
      <c r="I24" s="29"/>
    </row>
    <row r="25" spans="1:9">
      <c r="A25" s="28" t="s">
        <v>24</v>
      </c>
      <c r="B25" s="1">
        <v>24</v>
      </c>
      <c r="C25" s="2">
        <v>135</v>
      </c>
      <c r="D25" s="2">
        <v>137</v>
      </c>
      <c r="E25" s="13">
        <f t="shared" si="0"/>
        <v>-1.4598540145985401</v>
      </c>
      <c r="I25" s="29"/>
    </row>
    <row r="26" spans="1:9">
      <c r="A26" s="28" t="s">
        <v>25</v>
      </c>
      <c r="B26" s="1">
        <v>25</v>
      </c>
      <c r="C26" s="2">
        <v>32</v>
      </c>
      <c r="D26" s="2">
        <v>20</v>
      </c>
      <c r="E26" s="13">
        <f t="shared" si="0"/>
        <v>60</v>
      </c>
      <c r="I26" s="29"/>
    </row>
    <row r="27" spans="1:9">
      <c r="A27" s="28" t="s">
        <v>26</v>
      </c>
      <c r="B27" s="1"/>
      <c r="C27" s="2">
        <v>28</v>
      </c>
      <c r="D27" s="2">
        <v>31</v>
      </c>
      <c r="E27" s="13">
        <f t="shared" si="0"/>
        <v>-9.67741935483871</v>
      </c>
      <c r="I27" s="29"/>
    </row>
    <row r="28" spans="1:9">
      <c r="A28" s="28" t="s">
        <v>27</v>
      </c>
      <c r="B28" s="1"/>
      <c r="C28" s="2">
        <v>763</v>
      </c>
      <c r="D28" s="2">
        <v>713</v>
      </c>
      <c r="E28" s="13">
        <f t="shared" si="0"/>
        <v>7.0126227208976157</v>
      </c>
      <c r="I28" s="29"/>
    </row>
    <row r="29" spans="1:9">
      <c r="A29" s="28" t="s">
        <v>28</v>
      </c>
      <c r="B29" s="1"/>
      <c r="C29" s="14">
        <v>1523</v>
      </c>
      <c r="D29" s="14">
        <v>848</v>
      </c>
      <c r="E29" s="13">
        <f t="shared" si="0"/>
        <v>79.59905660377359</v>
      </c>
      <c r="I29" s="29"/>
    </row>
    <row r="30" spans="1:9" s="55" customFormat="1" ht="12" thickBot="1">
      <c r="A30" s="62" t="s">
        <v>29</v>
      </c>
      <c r="B30" s="63"/>
      <c r="C30" s="17">
        <f>SUM(C5+C6+C8+C11+C13+C16+C19+C20+C21+C22+C23+C24+C25+C26+C27+C28+C29)</f>
        <v>158683</v>
      </c>
      <c r="D30" s="17">
        <f>SUM(D5+D6+D8+D11+D13+D16+D19+D20+D21+D22+D23+D24+D25+D26+D27+D28+D29)</f>
        <v>163838</v>
      </c>
      <c r="E30" s="65">
        <f t="shared" si="0"/>
        <v>-3.1464007128993279</v>
      </c>
      <c r="F30" s="33"/>
      <c r="G30" s="30"/>
      <c r="H30" s="66"/>
      <c r="I30" s="67"/>
    </row>
    <row r="31" spans="1:9" s="55" customFormat="1" ht="12" thickTop="1">
      <c r="A31" s="32"/>
      <c r="B31" s="6"/>
      <c r="C31" s="68"/>
      <c r="D31" s="10"/>
      <c r="F31" s="33"/>
      <c r="G31" s="69"/>
      <c r="H31" s="66"/>
      <c r="I31" s="67"/>
    </row>
    <row r="32" spans="1:9">
      <c r="A32" s="56"/>
      <c r="B32" s="56"/>
      <c r="C32" s="57" t="s">
        <v>115</v>
      </c>
      <c r="D32" s="57" t="s">
        <v>15</v>
      </c>
      <c r="E32" s="58" t="s">
        <v>9</v>
      </c>
      <c r="I32" s="29"/>
    </row>
    <row r="33" spans="1:9">
      <c r="A33" s="23"/>
      <c r="B33" s="59"/>
      <c r="C33" s="24">
        <v>2018</v>
      </c>
      <c r="D33" s="8" t="s">
        <v>134</v>
      </c>
      <c r="E33" s="59"/>
      <c r="G33" s="70"/>
      <c r="I33" s="29"/>
    </row>
    <row r="34" spans="1:9">
      <c r="A34" s="26" t="s">
        <v>30</v>
      </c>
      <c r="B34" s="60" t="s">
        <v>17</v>
      </c>
      <c r="C34" s="27" t="s">
        <v>0</v>
      </c>
      <c r="D34" s="27" t="s">
        <v>0</v>
      </c>
      <c r="E34" s="60" t="s">
        <v>1</v>
      </c>
      <c r="H34" s="25"/>
      <c r="I34" s="29"/>
    </row>
    <row r="35" spans="1:9">
      <c r="A35" s="28" t="s">
        <v>135</v>
      </c>
      <c r="B35" s="23"/>
      <c r="C35" s="71">
        <v>4152</v>
      </c>
      <c r="D35" s="71">
        <v>3931</v>
      </c>
      <c r="E35" s="72">
        <f t="shared" ref="E35:E37" si="1">IF(D35=0,0,IF(C35=0,"-100",IF(ABS((C35-D35)/D35*100)&gt;100,"&gt;100",((C35-D35)/D35*100))))</f>
        <v>5.6219791401678956</v>
      </c>
      <c r="F35" s="29"/>
      <c r="G35" s="19"/>
      <c r="H35" s="22"/>
    </row>
    <row r="36" spans="1:9" ht="22.5">
      <c r="A36" s="43" t="s">
        <v>136</v>
      </c>
      <c r="B36" s="23">
        <v>26</v>
      </c>
      <c r="C36" s="71">
        <v>7626</v>
      </c>
      <c r="D36" s="71">
        <v>9040</v>
      </c>
      <c r="E36" s="72">
        <f t="shared" si="1"/>
        <v>-15.641592920353983</v>
      </c>
      <c r="F36" s="29"/>
      <c r="G36" s="19"/>
      <c r="H36" s="22"/>
    </row>
    <row r="37" spans="1:9" s="178" customFormat="1">
      <c r="A37" s="169" t="s">
        <v>137</v>
      </c>
      <c r="B37" s="173"/>
      <c r="C37" s="174">
        <v>356</v>
      </c>
      <c r="D37" s="174">
        <v>406</v>
      </c>
      <c r="E37" s="175">
        <f t="shared" si="1"/>
        <v>-12.315270935960591</v>
      </c>
      <c r="F37" s="176"/>
      <c r="G37" s="177"/>
    </row>
    <row r="38" spans="1:9" s="178" customFormat="1">
      <c r="A38" s="182" t="s">
        <v>138</v>
      </c>
      <c r="B38" s="173"/>
      <c r="C38" s="179">
        <v>3808</v>
      </c>
      <c r="D38" s="179">
        <v>5751</v>
      </c>
      <c r="E38" s="180">
        <f>IF(D38=0,0,IF(C38=0,"-100",IF(ABS((C38-D38)/D38*100)&gt;100,"&gt;100",((C38-D38)/D38*100))))</f>
        <v>-33.785428621109368</v>
      </c>
      <c r="F38" s="176"/>
      <c r="G38" s="181"/>
    </row>
    <row r="39" spans="1:9" s="178" customFormat="1">
      <c r="A39" s="169" t="s">
        <v>139</v>
      </c>
      <c r="B39" s="173"/>
      <c r="C39" s="174">
        <v>3462</v>
      </c>
      <c r="D39" s="174">
        <v>2883</v>
      </c>
      <c r="E39" s="180">
        <f>IF(D39=0,0,IF(C39=0,"-100",IF(ABS((C39-D39)/D39*100)&gt;100,"&gt;100",((C39-D39)/D39*100))))</f>
        <v>20.083246618106141</v>
      </c>
      <c r="F39" s="176"/>
      <c r="G39" s="181"/>
      <c r="I39" s="177"/>
    </row>
    <row r="40" spans="1:9" ht="22.5">
      <c r="A40" s="43" t="s">
        <v>111</v>
      </c>
      <c r="B40" s="23">
        <v>27</v>
      </c>
      <c r="C40" s="71">
        <v>134903</v>
      </c>
      <c r="D40" s="71">
        <v>138848</v>
      </c>
      <c r="E40" s="72">
        <f t="shared" ref="E40:E51" si="2">IF(D40=0,0,IF(C40=0,"-100",IF(ABS((C40-D40)/D40*100)&gt;100,"&gt;100",((C40-D40)/D40*100))))</f>
        <v>-2.8412364600138282</v>
      </c>
      <c r="F40" s="29"/>
      <c r="G40" s="22"/>
      <c r="H40" s="22"/>
    </row>
    <row r="41" spans="1:9">
      <c r="A41" s="169" t="s">
        <v>137</v>
      </c>
      <c r="B41" s="23"/>
      <c r="C41" s="177">
        <v>41640</v>
      </c>
      <c r="D41" s="177">
        <v>45169</v>
      </c>
      <c r="E41" s="175">
        <f t="shared" si="2"/>
        <v>-7.8128805153977288</v>
      </c>
      <c r="F41" s="29"/>
      <c r="G41" s="22"/>
      <c r="H41" s="22"/>
    </row>
    <row r="42" spans="1:9">
      <c r="A42" s="182" t="s">
        <v>138</v>
      </c>
      <c r="B42" s="23"/>
      <c r="C42" s="177">
        <v>56952</v>
      </c>
      <c r="D42" s="177">
        <v>56466</v>
      </c>
      <c r="E42" s="175">
        <f t="shared" si="2"/>
        <v>0.86069493146318143</v>
      </c>
      <c r="F42" s="29"/>
      <c r="G42" s="22"/>
      <c r="H42" s="22"/>
    </row>
    <row r="43" spans="1:9">
      <c r="A43" s="169" t="s">
        <v>139</v>
      </c>
      <c r="B43" s="34"/>
      <c r="C43" s="177">
        <v>35507</v>
      </c>
      <c r="D43" s="177">
        <v>36058</v>
      </c>
      <c r="E43" s="175">
        <f t="shared" si="2"/>
        <v>-1.5280936269343837</v>
      </c>
      <c r="F43" s="29"/>
      <c r="G43" s="22"/>
      <c r="H43" s="22"/>
    </row>
    <row r="44" spans="1:9">
      <c r="A44" s="183" t="s">
        <v>140</v>
      </c>
      <c r="B44" s="34"/>
      <c r="C44" s="177">
        <v>3513</v>
      </c>
      <c r="D44" s="177">
        <v>3606</v>
      </c>
      <c r="E44" s="175">
        <f t="shared" si="2"/>
        <v>-2.5790349417637271</v>
      </c>
      <c r="F44" s="29"/>
      <c r="G44" s="22"/>
      <c r="H44" s="22"/>
    </row>
    <row r="45" spans="1:9">
      <c r="A45" s="22" t="s">
        <v>31</v>
      </c>
      <c r="B45" s="34"/>
      <c r="C45" s="70">
        <v>1805</v>
      </c>
      <c r="D45" s="70">
        <v>1990</v>
      </c>
      <c r="E45" s="72">
        <f t="shared" si="2"/>
        <v>-9.2964824120603016</v>
      </c>
      <c r="F45" s="29"/>
      <c r="G45" s="22"/>
      <c r="H45" s="22"/>
    </row>
    <row r="46" spans="1:9" ht="22.5">
      <c r="A46" s="44" t="s">
        <v>19</v>
      </c>
      <c r="B46" s="34"/>
      <c r="C46" s="70">
        <v>744</v>
      </c>
      <c r="D46" s="70">
        <v>729</v>
      </c>
      <c r="E46" s="72">
        <f t="shared" si="2"/>
        <v>2.0576131687242798</v>
      </c>
      <c r="F46" s="29"/>
      <c r="G46" s="22"/>
      <c r="H46" s="22"/>
    </row>
    <row r="47" spans="1:9">
      <c r="A47" s="22" t="s">
        <v>32</v>
      </c>
      <c r="B47" s="34">
        <v>28</v>
      </c>
      <c r="C47" s="70">
        <v>2719</v>
      </c>
      <c r="D47" s="70">
        <v>2731</v>
      </c>
      <c r="E47" s="72" t="s">
        <v>158</v>
      </c>
      <c r="F47" s="29"/>
      <c r="G47" s="22"/>
      <c r="H47" s="22"/>
    </row>
    <row r="48" spans="1:9">
      <c r="A48" s="22" t="s">
        <v>33</v>
      </c>
      <c r="B48" s="34"/>
      <c r="C48" s="70">
        <v>6</v>
      </c>
      <c r="D48" s="70">
        <v>7</v>
      </c>
      <c r="E48" s="72">
        <f t="shared" si="2"/>
        <v>-14.285714285714285</v>
      </c>
      <c r="F48" s="29"/>
      <c r="G48" s="22"/>
      <c r="H48" s="22"/>
    </row>
    <row r="49" spans="1:8">
      <c r="A49" s="28" t="s">
        <v>34</v>
      </c>
      <c r="B49" s="34"/>
      <c r="C49" s="70">
        <v>69</v>
      </c>
      <c r="D49" s="70">
        <v>71</v>
      </c>
      <c r="E49" s="72">
        <f t="shared" si="2"/>
        <v>-2.8169014084507045</v>
      </c>
      <c r="F49" s="29"/>
      <c r="G49" s="22"/>
      <c r="H49" s="22"/>
    </row>
    <row r="50" spans="1:8">
      <c r="A50" s="28" t="s">
        <v>27</v>
      </c>
      <c r="B50" s="23"/>
      <c r="C50" s="70">
        <v>39</v>
      </c>
      <c r="D50" s="70">
        <v>55</v>
      </c>
      <c r="E50" s="72">
        <f t="shared" si="2"/>
        <v>-29.09090909090909</v>
      </c>
      <c r="F50" s="31"/>
      <c r="G50" s="22"/>
      <c r="H50" s="22"/>
    </row>
    <row r="51" spans="1:8">
      <c r="A51" s="40" t="s">
        <v>35</v>
      </c>
      <c r="B51" s="40"/>
      <c r="C51" s="73">
        <v>702</v>
      </c>
      <c r="D51" s="73">
        <v>243</v>
      </c>
      <c r="E51" s="74" t="str">
        <f t="shared" si="2"/>
        <v>&gt;100</v>
      </c>
      <c r="F51" s="29"/>
      <c r="H51" s="22"/>
    </row>
    <row r="52" spans="1:8">
      <c r="A52" s="32" t="s">
        <v>36</v>
      </c>
      <c r="B52" s="35"/>
      <c r="C52" s="70"/>
      <c r="D52" s="70"/>
      <c r="E52" s="70"/>
      <c r="F52" s="29"/>
      <c r="G52" s="22"/>
      <c r="H52" s="22"/>
    </row>
    <row r="53" spans="1:8">
      <c r="A53" s="75" t="s">
        <v>37</v>
      </c>
      <c r="B53" s="23"/>
      <c r="C53" s="70">
        <v>1607</v>
      </c>
      <c r="D53" s="70">
        <v>1607</v>
      </c>
      <c r="E53" s="72">
        <f t="shared" ref="E53:E62" si="3">IF(D53=0,0,IF(C53=0,"-100",IF(ABS((C53-D53)/D53*100)&gt;100,"&gt;100",((C53-D53)/D53*100))))</f>
        <v>0</v>
      </c>
      <c r="F53" s="29"/>
      <c r="G53" s="22"/>
      <c r="H53" s="22"/>
    </row>
    <row r="54" spans="1:8">
      <c r="A54" s="75" t="s">
        <v>38</v>
      </c>
      <c r="B54" s="23"/>
      <c r="C54" s="70">
        <v>3332</v>
      </c>
      <c r="D54" s="70">
        <v>3332</v>
      </c>
      <c r="E54" s="72">
        <f t="shared" si="3"/>
        <v>0</v>
      </c>
      <c r="F54" s="29"/>
      <c r="G54" s="76"/>
      <c r="H54" s="22"/>
    </row>
    <row r="55" spans="1:8">
      <c r="A55" s="75" t="s">
        <v>39</v>
      </c>
      <c r="B55" s="23"/>
      <c r="C55" s="70">
        <v>1313</v>
      </c>
      <c r="D55" s="70">
        <v>1019</v>
      </c>
      <c r="E55" s="72">
        <f t="shared" si="3"/>
        <v>28.85181550539745</v>
      </c>
      <c r="F55" s="31"/>
      <c r="G55" s="76"/>
      <c r="H55" s="22"/>
    </row>
    <row r="56" spans="1:8">
      <c r="A56" s="75" t="s">
        <v>133</v>
      </c>
      <c r="B56" s="23"/>
      <c r="C56" s="70">
        <v>-272</v>
      </c>
      <c r="D56" s="70">
        <v>316</v>
      </c>
      <c r="E56" s="72" t="str">
        <f t="shared" si="3"/>
        <v>&gt;100</v>
      </c>
      <c r="F56" s="29"/>
      <c r="G56" s="76"/>
      <c r="H56" s="22"/>
    </row>
    <row r="57" spans="1:8">
      <c r="A57" s="77" t="s">
        <v>40</v>
      </c>
      <c r="B57" s="40"/>
      <c r="C57" s="73">
        <v>-11</v>
      </c>
      <c r="D57" s="73">
        <v>-10</v>
      </c>
      <c r="E57" s="74">
        <f t="shared" si="3"/>
        <v>10</v>
      </c>
      <c r="F57" s="29"/>
      <c r="G57" s="22"/>
      <c r="H57" s="22"/>
    </row>
    <row r="58" spans="1:8">
      <c r="A58" s="78" t="s">
        <v>41</v>
      </c>
      <c r="B58" s="79"/>
      <c r="C58" s="80">
        <f>SUM(C53:C57)</f>
        <v>5969</v>
      </c>
      <c r="D58" s="80">
        <f>SUM(D53:D57)</f>
        <v>6264</v>
      </c>
      <c r="E58" s="81">
        <f t="shared" si="3"/>
        <v>-4.7094508301404856</v>
      </c>
      <c r="F58" s="29"/>
      <c r="G58" s="22"/>
      <c r="H58" s="22"/>
    </row>
    <row r="59" spans="1:8">
      <c r="A59" s="82" t="s">
        <v>42</v>
      </c>
      <c r="B59" s="23"/>
      <c r="C59" s="70">
        <v>50</v>
      </c>
      <c r="D59" s="70">
        <v>50</v>
      </c>
      <c r="E59" s="72">
        <f t="shared" si="3"/>
        <v>0</v>
      </c>
      <c r="F59" s="29"/>
      <c r="G59" s="83"/>
      <c r="H59" s="22"/>
    </row>
    <row r="60" spans="1:8">
      <c r="A60" s="84" t="s">
        <v>43</v>
      </c>
      <c r="B60" s="40"/>
      <c r="C60" s="73">
        <v>-101</v>
      </c>
      <c r="D60" s="73">
        <v>-121</v>
      </c>
      <c r="E60" s="74">
        <f t="shared" si="3"/>
        <v>-16.528925619834713</v>
      </c>
      <c r="F60" s="29"/>
      <c r="G60" s="22"/>
      <c r="H60" s="22"/>
    </row>
    <row r="61" spans="1:8" s="55" customFormat="1">
      <c r="A61" s="85"/>
      <c r="B61" s="86"/>
      <c r="C61" s="80">
        <f>C58+C59+C60</f>
        <v>5918</v>
      </c>
      <c r="D61" s="80">
        <f>D58+D59+D60</f>
        <v>6193</v>
      </c>
      <c r="E61" s="81">
        <f t="shared" si="3"/>
        <v>-4.4404973357015987</v>
      </c>
    </row>
    <row r="62" spans="1:8" ht="12" thickBot="1">
      <c r="A62" s="62" t="s">
        <v>44</v>
      </c>
      <c r="B62" s="87"/>
      <c r="C62" s="88">
        <f>C35+C36+C40+C45+C46+C47+C48+C49+C50+C51+C58+C59+C60</f>
        <v>158683</v>
      </c>
      <c r="D62" s="88">
        <f>D35+D36+D40+D45+D46+D47+D48+D49+D50+D51+D58+D59+D60</f>
        <v>163838</v>
      </c>
      <c r="E62" s="65">
        <f t="shared" si="3"/>
        <v>-3.1464007128993279</v>
      </c>
      <c r="F62" s="22"/>
      <c r="G62" s="22"/>
      <c r="H62" s="22"/>
    </row>
    <row r="63" spans="1:8" ht="12" thickTop="1">
      <c r="A63" s="75"/>
      <c r="F63" s="22"/>
      <c r="G63" s="22"/>
      <c r="H63" s="22"/>
    </row>
    <row r="64" spans="1:8" ht="25.5" customHeight="1">
      <c r="A64" s="191" t="s">
        <v>45</v>
      </c>
      <c r="B64" s="191"/>
      <c r="C64" s="191"/>
      <c r="D64" s="191"/>
      <c r="E64" s="191"/>
    </row>
    <row r="65" spans="1:8" ht="22.5" customHeight="1">
      <c r="A65" s="191" t="s">
        <v>132</v>
      </c>
      <c r="B65" s="191"/>
      <c r="C65" s="191"/>
      <c r="D65" s="191"/>
      <c r="E65" s="191"/>
    </row>
    <row r="66" spans="1:8">
      <c r="A66" s="54"/>
      <c r="B66" s="54"/>
      <c r="C66" s="54"/>
      <c r="D66" s="54"/>
      <c r="E66" s="54"/>
    </row>
    <row r="67" spans="1:8">
      <c r="A67" s="1" t="s">
        <v>46</v>
      </c>
      <c r="F67" s="22"/>
      <c r="G67" s="22"/>
      <c r="H67" s="22"/>
    </row>
    <row r="68" spans="1:8">
      <c r="F68" s="22"/>
      <c r="G68" s="22"/>
      <c r="H68" s="22"/>
    </row>
    <row r="69" spans="1:8">
      <c r="F69" s="22"/>
      <c r="G69" s="22"/>
      <c r="H69" s="22"/>
    </row>
    <row r="70" spans="1:8">
      <c r="F70" s="22"/>
      <c r="G70" s="22"/>
      <c r="H70" s="22"/>
    </row>
    <row r="71" spans="1:8">
      <c r="F71" s="22"/>
      <c r="G71" s="22"/>
      <c r="H71" s="22"/>
    </row>
    <row r="72" spans="1:8">
      <c r="F72" s="22"/>
      <c r="G72" s="22"/>
      <c r="H72" s="22"/>
    </row>
    <row r="73" spans="1:8">
      <c r="F73" s="22"/>
      <c r="G73" s="22"/>
      <c r="H73" s="22"/>
    </row>
    <row r="74" spans="1:8">
      <c r="F74" s="22"/>
      <c r="G74" s="22"/>
      <c r="H74" s="22"/>
    </row>
    <row r="75" spans="1:8">
      <c r="F75" s="22"/>
      <c r="G75" s="22"/>
      <c r="H75" s="22"/>
    </row>
    <row r="76" spans="1:8">
      <c r="F76" s="22"/>
      <c r="G76" s="22"/>
      <c r="H76" s="22"/>
    </row>
    <row r="77" spans="1:8">
      <c r="F77" s="22"/>
      <c r="G77" s="22"/>
      <c r="H77" s="22"/>
    </row>
    <row r="78" spans="1:8">
      <c r="F78" s="22"/>
      <c r="G78" s="22"/>
      <c r="H78" s="22"/>
    </row>
    <row r="79" spans="1:8">
      <c r="F79" s="22"/>
      <c r="G79" s="22"/>
      <c r="H79" s="22"/>
    </row>
    <row r="80" spans="1:8">
      <c r="F80" s="22"/>
      <c r="G80" s="22"/>
      <c r="H80" s="22"/>
    </row>
    <row r="81" spans="6:8">
      <c r="F81" s="22"/>
      <c r="G81" s="22"/>
      <c r="H81" s="22"/>
    </row>
    <row r="82" spans="6:8">
      <c r="F82" s="22"/>
      <c r="G82" s="22"/>
      <c r="H82" s="22"/>
    </row>
    <row r="83" spans="6:8">
      <c r="F83" s="22"/>
      <c r="G83" s="22"/>
      <c r="H83" s="22"/>
    </row>
    <row r="84" spans="6:8">
      <c r="F84" s="22"/>
      <c r="G84" s="22"/>
      <c r="H84" s="22"/>
    </row>
    <row r="85" spans="6:8">
      <c r="F85" s="22"/>
      <c r="G85" s="22"/>
      <c r="H85" s="22"/>
    </row>
  </sheetData>
  <mergeCells count="2">
    <mergeCell ref="A64:E64"/>
    <mergeCell ref="A65:E65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D25" sqref="D25"/>
    </sheetView>
  </sheetViews>
  <sheetFormatPr baseColWidth="10" defaultRowHeight="11.25"/>
  <cols>
    <col min="1" max="1" width="33.5703125" style="149" customWidth="1"/>
    <col min="2" max="6" width="12.85546875" style="37" customWidth="1"/>
    <col min="7" max="7" width="12.85546875" style="146" customWidth="1"/>
    <col min="8" max="9" width="12.85546875" style="37" customWidth="1"/>
    <col min="10" max="10" width="12.85546875" style="146" customWidth="1"/>
    <col min="11" max="16384" width="11.42578125" style="37"/>
  </cols>
  <sheetData>
    <row r="1" spans="1:10" ht="27.75" customHeight="1">
      <c r="A1" s="193" t="s">
        <v>155</v>
      </c>
      <c r="B1" s="193"/>
      <c r="C1" s="193"/>
    </row>
    <row r="2" spans="1:10">
      <c r="A2" s="147"/>
      <c r="B2" s="148"/>
      <c r="C2" s="148"/>
      <c r="D2" s="148"/>
      <c r="E2" s="148"/>
      <c r="F2" s="148"/>
      <c r="G2" s="148" t="s">
        <v>73</v>
      </c>
      <c r="H2" s="148"/>
      <c r="I2" s="148"/>
      <c r="J2" s="148"/>
    </row>
    <row r="3" spans="1:10">
      <c r="B3" s="150"/>
      <c r="C3" s="150"/>
      <c r="D3" s="150"/>
      <c r="E3" s="150" t="s">
        <v>144</v>
      </c>
      <c r="F3" s="150" t="s">
        <v>74</v>
      </c>
      <c r="G3" s="150" t="s">
        <v>75</v>
      </c>
      <c r="H3" s="150" t="s">
        <v>76</v>
      </c>
      <c r="I3" s="150" t="s">
        <v>77</v>
      </c>
      <c r="J3" s="150"/>
    </row>
    <row r="4" spans="1:10">
      <c r="B4" s="151" t="s">
        <v>78</v>
      </c>
      <c r="C4" s="150"/>
      <c r="D4" s="150"/>
      <c r="E4" s="150" t="s">
        <v>145</v>
      </c>
      <c r="F4" s="150" t="s">
        <v>79</v>
      </c>
      <c r="G4" s="150" t="s">
        <v>80</v>
      </c>
      <c r="H4" s="150" t="s">
        <v>81</v>
      </c>
      <c r="I4" s="150" t="s">
        <v>82</v>
      </c>
      <c r="J4" s="150"/>
    </row>
    <row r="5" spans="1:10">
      <c r="B5" s="150" t="s">
        <v>84</v>
      </c>
      <c r="C5" s="150" t="s">
        <v>85</v>
      </c>
      <c r="D5" s="150" t="s">
        <v>86</v>
      </c>
      <c r="E5" s="150" t="s">
        <v>146</v>
      </c>
      <c r="F5" s="150" t="s">
        <v>87</v>
      </c>
      <c r="G5" s="150" t="s">
        <v>88</v>
      </c>
      <c r="H5" s="150" t="s">
        <v>89</v>
      </c>
      <c r="I5" s="150" t="s">
        <v>90</v>
      </c>
      <c r="J5" s="150" t="s">
        <v>83</v>
      </c>
    </row>
    <row r="6" spans="1:10" ht="12" thickBot="1">
      <c r="A6" s="152" t="s">
        <v>0</v>
      </c>
      <c r="B6" s="153" t="s">
        <v>91</v>
      </c>
      <c r="C6" s="153" t="s">
        <v>92</v>
      </c>
      <c r="D6" s="153" t="s">
        <v>93</v>
      </c>
      <c r="E6" s="153" t="s">
        <v>147</v>
      </c>
      <c r="F6" s="153" t="s">
        <v>94</v>
      </c>
      <c r="G6" s="153" t="s">
        <v>36</v>
      </c>
      <c r="H6" s="153" t="s">
        <v>95</v>
      </c>
      <c r="I6" s="153" t="s">
        <v>96</v>
      </c>
      <c r="J6" s="153" t="s">
        <v>36</v>
      </c>
    </row>
    <row r="7" spans="1:10" s="155" customFormat="1" ht="25.5" customHeight="1">
      <c r="A7" s="189" t="s">
        <v>159</v>
      </c>
      <c r="B7" s="154">
        <v>1607</v>
      </c>
      <c r="C7" s="154">
        <v>3332</v>
      </c>
      <c r="D7" s="154">
        <v>1019</v>
      </c>
      <c r="E7" s="154">
        <v>316</v>
      </c>
      <c r="F7" s="154">
        <v>-10</v>
      </c>
      <c r="G7" s="154">
        <f>SUM(B7:F7)</f>
        <v>6264</v>
      </c>
      <c r="H7" s="154">
        <v>50</v>
      </c>
      <c r="I7" s="154">
        <v>-121</v>
      </c>
      <c r="J7" s="154">
        <f>SUM(G7:I7)</f>
        <v>6193</v>
      </c>
    </row>
    <row r="8" spans="1:10" s="155" customFormat="1" ht="25.5" customHeight="1">
      <c r="A8" s="156" t="s">
        <v>148</v>
      </c>
      <c r="B8" s="157">
        <v>0</v>
      </c>
      <c r="C8" s="157">
        <v>0</v>
      </c>
      <c r="D8" s="157">
        <v>272</v>
      </c>
      <c r="E8" s="157">
        <v>-472</v>
      </c>
      <c r="F8" s="157">
        <v>0</v>
      </c>
      <c r="G8" s="157">
        <v>-200</v>
      </c>
      <c r="H8" s="157">
        <v>0</v>
      </c>
      <c r="I8" s="157">
        <v>0</v>
      </c>
      <c r="J8" s="157">
        <f>+SUM(G8:I8)</f>
        <v>-200</v>
      </c>
    </row>
    <row r="9" spans="1:10" s="155" customFormat="1" ht="25.5" customHeight="1">
      <c r="A9" s="185" t="s">
        <v>149</v>
      </c>
      <c r="B9" s="154">
        <f>+B7+B8</f>
        <v>1607</v>
      </c>
      <c r="C9" s="154">
        <f t="shared" ref="C9:I9" si="0">+C7+C8</f>
        <v>3332</v>
      </c>
      <c r="D9" s="154">
        <f t="shared" si="0"/>
        <v>1291</v>
      </c>
      <c r="E9" s="154">
        <f t="shared" si="0"/>
        <v>-156</v>
      </c>
      <c r="F9" s="154">
        <f t="shared" si="0"/>
        <v>-10</v>
      </c>
      <c r="G9" s="154">
        <f t="shared" si="0"/>
        <v>6064</v>
      </c>
      <c r="H9" s="154">
        <f t="shared" si="0"/>
        <v>50</v>
      </c>
      <c r="I9" s="154">
        <f t="shared" si="0"/>
        <v>-121</v>
      </c>
      <c r="J9" s="154">
        <f>SUM(G9:I9)</f>
        <v>5993</v>
      </c>
    </row>
    <row r="10" spans="1:10" s="155" customFormat="1" ht="25.5" customHeight="1">
      <c r="A10" s="158" t="s">
        <v>70</v>
      </c>
      <c r="B10" s="157">
        <v>0</v>
      </c>
      <c r="C10" s="157">
        <v>0</v>
      </c>
      <c r="D10" s="157">
        <v>64</v>
      </c>
      <c r="E10" s="157">
        <v>-119</v>
      </c>
      <c r="F10" s="157">
        <v>-1</v>
      </c>
      <c r="G10" s="157">
        <v>-56</v>
      </c>
      <c r="H10" s="157">
        <v>0</v>
      </c>
      <c r="I10" s="157">
        <v>-10</v>
      </c>
      <c r="J10" s="157">
        <f>SUM(G10:I10)</f>
        <v>-66</v>
      </c>
    </row>
    <row r="11" spans="1:10" s="155" customFormat="1" ht="25.5" customHeight="1">
      <c r="A11" s="158" t="s">
        <v>98</v>
      </c>
      <c r="B11" s="157">
        <v>0</v>
      </c>
      <c r="C11" s="157">
        <v>0</v>
      </c>
      <c r="D11" s="157">
        <v>-36</v>
      </c>
      <c r="E11" s="157">
        <v>0</v>
      </c>
      <c r="F11" s="157">
        <v>0</v>
      </c>
      <c r="G11" s="157">
        <v>-36</v>
      </c>
      <c r="H11" s="157">
        <v>0</v>
      </c>
      <c r="I11" s="157">
        <v>30</v>
      </c>
      <c r="J11" s="157">
        <f>SUM(G11:I11)</f>
        <v>-6</v>
      </c>
    </row>
    <row r="12" spans="1:10" s="155" customFormat="1" ht="25.5" customHeight="1">
      <c r="A12" s="158" t="s">
        <v>99</v>
      </c>
      <c r="B12" s="157">
        <v>0</v>
      </c>
      <c r="C12" s="157">
        <v>0</v>
      </c>
      <c r="D12" s="157">
        <v>-6</v>
      </c>
      <c r="E12" s="157">
        <v>3</v>
      </c>
      <c r="F12" s="157">
        <v>0</v>
      </c>
      <c r="G12" s="157">
        <v>-3</v>
      </c>
      <c r="H12" s="157">
        <v>0</v>
      </c>
      <c r="I12" s="157">
        <v>0</v>
      </c>
      <c r="J12" s="157">
        <f>SUM(G12:I12)</f>
        <v>-3</v>
      </c>
    </row>
    <row r="13" spans="1:10" s="155" customFormat="1" ht="25.5" customHeight="1" thickBot="1">
      <c r="A13" s="161" t="s">
        <v>100</v>
      </c>
      <c r="B13" s="162">
        <f>B7+B8+B10+B11+B12</f>
        <v>1607</v>
      </c>
      <c r="C13" s="162">
        <f t="shared" ref="C13:I13" si="1">C7+C8+C10+C11+C12</f>
        <v>3332</v>
      </c>
      <c r="D13" s="162">
        <f t="shared" si="1"/>
        <v>1313</v>
      </c>
      <c r="E13" s="162">
        <f t="shared" si="1"/>
        <v>-272</v>
      </c>
      <c r="F13" s="162">
        <f t="shared" si="1"/>
        <v>-11</v>
      </c>
      <c r="G13" s="162">
        <f t="shared" si="1"/>
        <v>5969</v>
      </c>
      <c r="H13" s="162">
        <f t="shared" si="1"/>
        <v>50</v>
      </c>
      <c r="I13" s="162">
        <f t="shared" si="1"/>
        <v>-101</v>
      </c>
      <c r="J13" s="162">
        <f>J7+J8+J10+J11+J12</f>
        <v>5918</v>
      </c>
    </row>
    <row r="17" spans="1:10">
      <c r="A17" s="147"/>
      <c r="B17" s="148"/>
      <c r="C17" s="148"/>
      <c r="D17" s="148"/>
      <c r="E17" s="148"/>
      <c r="F17" s="148"/>
      <c r="G17" s="148" t="s">
        <v>73</v>
      </c>
      <c r="H17" s="148"/>
      <c r="I17" s="148"/>
      <c r="J17" s="148"/>
    </row>
    <row r="18" spans="1:10">
      <c r="B18" s="150"/>
      <c r="C18" s="150"/>
      <c r="D18" s="150"/>
      <c r="E18" s="150" t="s">
        <v>144</v>
      </c>
      <c r="F18" s="150" t="s">
        <v>74</v>
      </c>
      <c r="G18" s="150" t="s">
        <v>75</v>
      </c>
      <c r="H18" s="150" t="s">
        <v>76</v>
      </c>
      <c r="I18" s="150" t="s">
        <v>77</v>
      </c>
      <c r="J18" s="150"/>
    </row>
    <row r="19" spans="1:10">
      <c r="B19" s="151" t="s">
        <v>78</v>
      </c>
      <c r="C19" s="150"/>
      <c r="D19" s="150"/>
      <c r="E19" s="150" t="s">
        <v>145</v>
      </c>
      <c r="F19" s="150" t="s">
        <v>79</v>
      </c>
      <c r="G19" s="150" t="s">
        <v>80</v>
      </c>
      <c r="H19" s="150" t="s">
        <v>81</v>
      </c>
      <c r="I19" s="150" t="s">
        <v>82</v>
      </c>
      <c r="J19" s="150"/>
    </row>
    <row r="20" spans="1:10">
      <c r="B20" s="150" t="s">
        <v>84</v>
      </c>
      <c r="C20" s="150" t="s">
        <v>85</v>
      </c>
      <c r="D20" s="150" t="s">
        <v>86</v>
      </c>
      <c r="E20" s="150" t="s">
        <v>146</v>
      </c>
      <c r="F20" s="150" t="s">
        <v>87</v>
      </c>
      <c r="G20" s="150" t="s">
        <v>88</v>
      </c>
      <c r="H20" s="150" t="s">
        <v>89</v>
      </c>
      <c r="I20" s="150" t="s">
        <v>90</v>
      </c>
      <c r="J20" s="150" t="s">
        <v>83</v>
      </c>
    </row>
    <row r="21" spans="1:10" ht="12" thickBot="1">
      <c r="A21" s="152" t="s">
        <v>0</v>
      </c>
      <c r="B21" s="153" t="s">
        <v>91</v>
      </c>
      <c r="C21" s="153" t="s">
        <v>92</v>
      </c>
      <c r="D21" s="153" t="s">
        <v>101</v>
      </c>
      <c r="E21" s="153" t="s">
        <v>147</v>
      </c>
      <c r="F21" s="153" t="s">
        <v>94</v>
      </c>
      <c r="G21" s="153" t="s">
        <v>36</v>
      </c>
      <c r="H21" s="153" t="s">
        <v>95</v>
      </c>
      <c r="I21" s="153" t="s">
        <v>96</v>
      </c>
      <c r="J21" s="153" t="s">
        <v>36</v>
      </c>
    </row>
    <row r="22" spans="1:10" s="155" customFormat="1" ht="25.5" customHeight="1">
      <c r="A22" s="163" t="s">
        <v>97</v>
      </c>
      <c r="B22" s="154">
        <v>1607</v>
      </c>
      <c r="C22" s="154">
        <v>3332</v>
      </c>
      <c r="D22" s="154">
        <v>874</v>
      </c>
      <c r="E22" s="154">
        <v>375</v>
      </c>
      <c r="F22" s="154">
        <v>-6</v>
      </c>
      <c r="G22" s="154">
        <f>SUM(B22:F22)</f>
        <v>6182</v>
      </c>
      <c r="H22" s="154">
        <v>50</v>
      </c>
      <c r="I22" s="154">
        <v>-256</v>
      </c>
      <c r="J22" s="154">
        <f>SUM(G22:I22)</f>
        <v>5976</v>
      </c>
    </row>
    <row r="23" spans="1:10" s="160" customFormat="1" ht="25.5" customHeight="1">
      <c r="A23" s="156" t="s">
        <v>150</v>
      </c>
      <c r="B23" s="159">
        <v>0</v>
      </c>
      <c r="C23" s="159">
        <v>0</v>
      </c>
      <c r="D23" s="159">
        <v>335</v>
      </c>
      <c r="E23" s="159">
        <v>-59</v>
      </c>
      <c r="F23" s="159">
        <v>-2</v>
      </c>
      <c r="G23" s="157">
        <f t="shared" ref="G23" si="2">SUM(B23:F23)</f>
        <v>274</v>
      </c>
      <c r="H23" s="159">
        <v>0</v>
      </c>
      <c r="I23" s="159">
        <v>41</v>
      </c>
      <c r="J23" s="154">
        <f t="shared" ref="J23" si="3">SUM(G23:I23)</f>
        <v>315</v>
      </c>
    </row>
    <row r="24" spans="1:10" s="160" customFormat="1" ht="25.5" customHeight="1">
      <c r="A24" s="156" t="s">
        <v>98</v>
      </c>
      <c r="B24" s="159">
        <v>0</v>
      </c>
      <c r="C24" s="159">
        <v>0</v>
      </c>
      <c r="D24" s="159">
        <v>-47</v>
      </c>
      <c r="E24" s="159">
        <v>0</v>
      </c>
      <c r="F24" s="159">
        <v>0</v>
      </c>
      <c r="G24" s="157">
        <v>-47</v>
      </c>
      <c r="H24" s="159">
        <v>0</v>
      </c>
      <c r="I24" s="159">
        <v>54</v>
      </c>
      <c r="J24" s="154">
        <f>SUM(G24:I24)</f>
        <v>7</v>
      </c>
    </row>
    <row r="25" spans="1:10" s="160" customFormat="1" ht="25.5" customHeight="1">
      <c r="A25" s="156" t="s">
        <v>99</v>
      </c>
      <c r="B25" s="159">
        <v>0</v>
      </c>
      <c r="C25" s="159">
        <v>0</v>
      </c>
      <c r="D25" s="159">
        <v>1</v>
      </c>
      <c r="E25" s="159">
        <v>1</v>
      </c>
      <c r="F25" s="159">
        <v>0</v>
      </c>
      <c r="G25" s="159">
        <v>2</v>
      </c>
      <c r="H25" s="159">
        <v>0</v>
      </c>
      <c r="I25" s="159">
        <v>0</v>
      </c>
      <c r="J25" s="186">
        <f>SUM(G25:I25)</f>
        <v>2</v>
      </c>
    </row>
    <row r="26" spans="1:10" s="155" customFormat="1" ht="25.5" customHeight="1" thickBot="1">
      <c r="A26" s="161" t="s">
        <v>151</v>
      </c>
      <c r="B26" s="162">
        <f>B22+B23+B24+B25</f>
        <v>1607</v>
      </c>
      <c r="C26" s="162">
        <f t="shared" ref="C26:I26" si="4">C22+C23+C24+C25</f>
        <v>3332</v>
      </c>
      <c r="D26" s="162">
        <f t="shared" si="4"/>
        <v>1163</v>
      </c>
      <c r="E26" s="162">
        <f t="shared" si="4"/>
        <v>317</v>
      </c>
      <c r="F26" s="162">
        <f t="shared" si="4"/>
        <v>-8</v>
      </c>
      <c r="G26" s="162">
        <f t="shared" si="4"/>
        <v>6411</v>
      </c>
      <c r="H26" s="162">
        <f t="shared" si="4"/>
        <v>50</v>
      </c>
      <c r="I26" s="162">
        <f t="shared" si="4"/>
        <v>-161</v>
      </c>
      <c r="J26" s="162">
        <f>J22+J23+J24+J25</f>
        <v>6300</v>
      </c>
    </row>
    <row r="28" spans="1:10" ht="11.25" customHeight="1">
      <c r="A28" s="1" t="s">
        <v>45</v>
      </c>
    </row>
    <row r="29" spans="1:10" ht="11.25" customHeight="1">
      <c r="A29" s="1"/>
    </row>
    <row r="30" spans="1:10" ht="11.25" customHeight="1">
      <c r="A30" s="1" t="s">
        <v>46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ignoredErrors>
    <ignoredError sqref="J9" formula="1"/>
    <ignoredError sqref="J8 J10:J11 J12" formula="1" formulaRange="1"/>
    <ignoredError sqref="J24:J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Bialas, Svenja</dc:creator>
  <cp:lastModifiedBy>Svenja Pohlmann</cp:lastModifiedBy>
  <cp:lastPrinted>2018-08-29T09:43:43Z</cp:lastPrinted>
  <dcterms:created xsi:type="dcterms:W3CDTF">2013-04-24T12:16:31Z</dcterms:created>
  <dcterms:modified xsi:type="dcterms:W3CDTF">2018-08-30T13:21:30Z</dcterms:modified>
</cp:coreProperties>
</file>