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04200\104489\Geschäftsbericht\Zwischenberichte\Zwischenbericht per 30.6.2019\Internet\"/>
    </mc:Choice>
  </mc:AlternateContent>
  <bookViews>
    <workbookView xWindow="-15" yWindow="285" windowWidth="19320" windowHeight="11595" tabRatio="842"/>
  </bookViews>
  <sheets>
    <sheet name="Übersicht" sheetId="9" r:id="rId1"/>
    <sheet name="GuV" sheetId="2" r:id="rId2"/>
    <sheet name="Gesamtergebnisrechnung" sheetId="10" r:id="rId3"/>
    <sheet name="Bilanz" sheetId="8" r:id="rId4"/>
    <sheet name="EK Veränderungsrechnung" sheetId="11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Bilanz!$A$1:$E$66</definedName>
    <definedName name="_xlnm.Print_Area" localSheetId="2">Gesamtergebnisrechnung!$A$1:$D$28</definedName>
    <definedName name="_xlnm.Print_Area" localSheetId="1">GuV!$A$1:$E$29</definedName>
    <definedName name="_xlnm.Print_Area" localSheetId="0">Übersicht!$A$1:$D$51</definedName>
    <definedName name="howToChange" localSheetId="3">#REF!</definedName>
    <definedName name="howToChange">#REF!</definedName>
    <definedName name="howToCheck" localSheetId="3">#REF!</definedName>
    <definedName name="howToCheck">#REF!</definedName>
    <definedName name="InfoPane" localSheetId="3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26" i="9" l="1"/>
  <c r="E46" i="8" l="1"/>
  <c r="E25" i="8"/>
  <c r="E8" i="8" l="1"/>
  <c r="D29" i="8" l="1"/>
  <c r="C29" i="8"/>
  <c r="G21" i="11" l="1"/>
  <c r="G20" i="11"/>
  <c r="C11" i="11"/>
  <c r="D11" i="11"/>
  <c r="E11" i="11"/>
  <c r="F11" i="11"/>
  <c r="G11" i="11"/>
  <c r="H11" i="11"/>
  <c r="I11" i="11"/>
  <c r="B11" i="11"/>
  <c r="J10" i="11"/>
  <c r="J9" i="11"/>
  <c r="J8" i="11"/>
  <c r="J7" i="11"/>
  <c r="J11" i="11" s="1"/>
  <c r="C24" i="11" l="1"/>
  <c r="D24" i="11"/>
  <c r="E24" i="11"/>
  <c r="F24" i="11"/>
  <c r="H24" i="11"/>
  <c r="I24" i="11"/>
  <c r="B24" i="11"/>
  <c r="D8" i="10"/>
  <c r="C11" i="10"/>
  <c r="C19" i="10"/>
  <c r="B19" i="10"/>
  <c r="B11" i="10"/>
  <c r="E43" i="8"/>
  <c r="E44" i="8"/>
  <c r="E45" i="8"/>
  <c r="E47" i="8"/>
  <c r="E48" i="8"/>
  <c r="E16" i="8"/>
  <c r="E17" i="8"/>
  <c r="E18" i="8"/>
  <c r="E19" i="8"/>
  <c r="E20" i="8"/>
  <c r="E21" i="8"/>
  <c r="E22" i="8"/>
  <c r="E23" i="8"/>
  <c r="E24" i="8"/>
  <c r="E26" i="8"/>
  <c r="E27" i="8"/>
  <c r="E28" i="8"/>
  <c r="E20" i="2"/>
  <c r="D21" i="2"/>
  <c r="E22" i="2"/>
  <c r="C21" i="2"/>
  <c r="C24" i="2" s="1"/>
  <c r="E13" i="2"/>
  <c r="E14" i="2"/>
  <c r="E15" i="2"/>
  <c r="E16" i="2"/>
  <c r="E17" i="2"/>
  <c r="E18" i="2"/>
  <c r="E19" i="2"/>
  <c r="B20" i="10" l="1"/>
  <c r="B21" i="10" s="1"/>
  <c r="E21" i="2"/>
  <c r="C20" i="10"/>
  <c r="C21" i="10" s="1"/>
  <c r="D24" i="2"/>
  <c r="E11" i="2"/>
  <c r="E12" i="2"/>
  <c r="D12" i="9"/>
  <c r="D16" i="9" l="1"/>
  <c r="D11" i="9"/>
  <c r="D10" i="9"/>
  <c r="D38" i="9"/>
  <c r="D39" i="9"/>
  <c r="J23" i="11" l="1"/>
  <c r="J22" i="11"/>
  <c r="J21" i="11"/>
  <c r="D19" i="10"/>
  <c r="D18" i="10"/>
  <c r="D17" i="10"/>
  <c r="D15" i="10"/>
  <c r="D14" i="10"/>
  <c r="D10" i="10"/>
  <c r="D9" i="10"/>
  <c r="D7" i="10"/>
  <c r="D5" i="10"/>
  <c r="D44" i="9"/>
  <c r="D43" i="9"/>
  <c r="D42" i="9"/>
  <c r="D41" i="9"/>
  <c r="D40" i="9"/>
  <c r="D34" i="9"/>
  <c r="D33" i="9"/>
  <c r="D32" i="9"/>
  <c r="D31" i="9"/>
  <c r="D25" i="9"/>
  <c r="D20" i="9"/>
  <c r="D19" i="9"/>
  <c r="D18" i="9"/>
  <c r="D17" i="9"/>
  <c r="D15" i="9"/>
  <c r="D14" i="9"/>
  <c r="D13" i="9"/>
  <c r="D9" i="9"/>
  <c r="D8" i="9"/>
  <c r="D7" i="9"/>
  <c r="D6" i="9"/>
  <c r="D5" i="9"/>
  <c r="E59" i="8"/>
  <c r="E58" i="8"/>
  <c r="C61" i="8"/>
  <c r="E56" i="8"/>
  <c r="E55" i="8"/>
  <c r="E54" i="8"/>
  <c r="E53" i="8"/>
  <c r="E52" i="8"/>
  <c r="E50" i="8"/>
  <c r="E49" i="8"/>
  <c r="E42" i="8"/>
  <c r="E41" i="8"/>
  <c r="E40" i="8"/>
  <c r="E39" i="8"/>
  <c r="E38" i="8"/>
  <c r="E37" i="8"/>
  <c r="E36" i="8"/>
  <c r="E35" i="8"/>
  <c r="E34" i="8"/>
  <c r="E29" i="8"/>
  <c r="E15" i="8"/>
  <c r="E14" i="8"/>
  <c r="E13" i="8"/>
  <c r="E12" i="8"/>
  <c r="E11" i="8"/>
  <c r="E10" i="8"/>
  <c r="E9" i="8"/>
  <c r="E6" i="8"/>
  <c r="E5" i="8"/>
  <c r="J20" i="11" l="1"/>
  <c r="J24" i="11" s="1"/>
  <c r="G24" i="11"/>
  <c r="D11" i="10"/>
  <c r="D60" i="8"/>
  <c r="D61" i="8"/>
  <c r="C60" i="8"/>
  <c r="E57" i="8"/>
  <c r="E60" i="8" l="1"/>
  <c r="E61" i="8"/>
  <c r="D20" i="10"/>
  <c r="D21" i="10"/>
  <c r="E7" i="2"/>
  <c r="C26" i="2"/>
  <c r="D26" i="2" l="1"/>
  <c r="E25" i="2" l="1"/>
  <c r="E23" i="2" l="1"/>
  <c r="E10" i="2"/>
  <c r="E8" i="2"/>
  <c r="E6" i="2"/>
  <c r="E5" i="2"/>
  <c r="E9" i="2" l="1"/>
  <c r="E24" i="2"/>
  <c r="E26" i="2" l="1"/>
</calcChain>
</file>

<file path=xl/sharedStrings.xml><?xml version="1.0" encoding="utf-8"?>
<sst xmlns="http://schemas.openxmlformats.org/spreadsheetml/2006/main" count="279" uniqueCount="154">
  <si>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</si>
  <si>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</si>
  <si>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</si>
  <si>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</si>
  <si>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</si>
  <si>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</si>
  <si>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</si>
  <si>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</si>
  <si>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</si>
  <si>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</si>
  <si>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Ergebnis vor Um-/Restrukturierung und Steuern</t>
  </si>
  <si>
    <t>Ergebnis aus nach der Equity-Methode bilanzierten Anteilen an Unternehmen</t>
  </si>
  <si>
    <t>Ergebnis aus Anteilen an Unternehmen</t>
  </si>
  <si>
    <t>31.12.</t>
  </si>
  <si>
    <t>Aktiva</t>
  </si>
  <si>
    <t>Notes</t>
  </si>
  <si>
    <t>Barreserve</t>
  </si>
  <si>
    <t>Ausgleichsposten für im Portfolio-Fair-Value-Hedge abgesicherte Finanzinstrumente</t>
  </si>
  <si>
    <t>Positive Fair Values aus Hedge-Accounting-Derivaten</t>
  </si>
  <si>
    <t>Nach der Equity-Methode bilanzierte Anteile an Unternehmen</t>
  </si>
  <si>
    <t>Sachanlagen</t>
  </si>
  <si>
    <t>Als Finanzinvestition gehaltene Immobilien</t>
  </si>
  <si>
    <t>Immaterielle Vermögenswerte</t>
  </si>
  <si>
    <t>Zum Verkauf bestimmte Vermögenswerte</t>
  </si>
  <si>
    <t>Laufende Ertragsteueransprüche</t>
  </si>
  <si>
    <t>Latente Ertragsteuern</t>
  </si>
  <si>
    <t>Sonstige Aktiva</t>
  </si>
  <si>
    <t>Summe Aktiva</t>
  </si>
  <si>
    <t>Passiva</t>
  </si>
  <si>
    <t>Negative Fair Values aus Hedge-Accounting-Derivaten</t>
  </si>
  <si>
    <t>Rückstellungen</t>
  </si>
  <si>
    <t>Zum Verkauf bestimmte Passiva</t>
  </si>
  <si>
    <t>Laufende Ertragsteuerverpflichtungen</t>
  </si>
  <si>
    <t>Sonstige Passiva</t>
  </si>
  <si>
    <t>Eigenkapital</t>
  </si>
  <si>
    <t>Gezeichnetes Kapital</t>
  </si>
  <si>
    <t>Kapitalrücklage</t>
  </si>
  <si>
    <t>Gewinnrücklagen</t>
  </si>
  <si>
    <t>Rücklage aus der Währungsumrechnung</t>
  </si>
  <si>
    <t>Den Eigentümern der NORD/LB zustehendes Eigenkapital</t>
  </si>
  <si>
    <t>Zusätzliche Eigenkapitalbestandteile</t>
  </si>
  <si>
    <t>Nicht beherrschende Anteile</t>
  </si>
  <si>
    <t>Summe Passiva</t>
  </si>
  <si>
    <t>Aufgrund von Rundungen können sich bei Summenbildungen und bei der Berechnung von Prozentangaben geringfügige Abweichungen ergeben.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</si>
  <si>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(2) Anpassung der Vorjahreszahlen.</t>
    </r>
  </si>
  <si>
    <t>Der NORD/LB Konzern im Überblick</t>
  </si>
  <si>
    <t xml:space="preserve">Erfolgszahlen </t>
  </si>
  <si>
    <t>Cost-Income-Ratio (CIR)</t>
  </si>
  <si>
    <t>Return-on-Equity (RoE)</t>
  </si>
  <si>
    <t>Bilanzzahlen</t>
  </si>
  <si>
    <t>Regulatorische Kennzahlen</t>
  </si>
  <si>
    <t>Hartes Kernkapital (in Mio €)</t>
  </si>
  <si>
    <t>Gesamtkernkapital (in Mio €)</t>
  </si>
  <si>
    <t>Ergänzungskapital (in Mio €)</t>
  </si>
  <si>
    <t>Eigenmittel (in Mio €)</t>
  </si>
  <si>
    <t>Gesamtrisikobetrag (in Mio €)</t>
  </si>
  <si>
    <t>Harte Kernkapitalquote (in %)</t>
  </si>
  <si>
    <t>Gesamtkapitalquote (in %)</t>
  </si>
  <si>
    <t>Aufgrund von Rundungen können sich bei Summenbildungen und bei der Berechnung von Prozentangaben geringfügige</t>
  </si>
  <si>
    <t>Abweichungen ergeben.</t>
  </si>
  <si>
    <t>Sonstiges Ergebnis, das in Folgeperioden nicht in die Gewinn-und-Verlust-Rechnung umgegliedert wird</t>
  </si>
  <si>
    <t>Neubewertung der Nettoverbindlichkeit aus leistungsorientierten Pensionsplänen</t>
  </si>
  <si>
    <t>Latente Steuern</t>
  </si>
  <si>
    <t>Sonstiges Ergebnis, das in Folgeperioden unter bestimmten Bedingungen in die Gewinn-und-Verlust-Rechnung umgegliedert wird</t>
  </si>
  <si>
    <t>Unrealisierte Gewinne/Verluste</t>
  </si>
  <si>
    <t>Umgliederung aufgrund von Gewinn-/ Verlustrealisierungen</t>
  </si>
  <si>
    <t>Sonstiges Ergebnis</t>
  </si>
  <si>
    <t>Gesamtergebnis der Periode</t>
  </si>
  <si>
    <t>davon: den Eigentümern der NORD/LB zustehend</t>
  </si>
  <si>
    <t>davon: nicht beherrschenden Anteilen zuzurechnen</t>
  </si>
  <si>
    <t>Den Eigen-</t>
  </si>
  <si>
    <t>Rücklage</t>
  </si>
  <si>
    <t>tümern der</t>
  </si>
  <si>
    <t>Zusätz-</t>
  </si>
  <si>
    <t>Gezeich-</t>
  </si>
  <si>
    <t>aus der</t>
  </si>
  <si>
    <t>NORD/LB</t>
  </si>
  <si>
    <t>liche Eigen-</t>
  </si>
  <si>
    <t>Konzern-</t>
  </si>
  <si>
    <t>netes</t>
  </si>
  <si>
    <t>Kapital-</t>
  </si>
  <si>
    <t>Gewinn-</t>
  </si>
  <si>
    <t>Währungsum-</t>
  </si>
  <si>
    <t>zustehendes</t>
  </si>
  <si>
    <t>kapitalbe-</t>
  </si>
  <si>
    <t>schende</t>
  </si>
  <si>
    <t>Kapital</t>
  </si>
  <si>
    <t>rücklage</t>
  </si>
  <si>
    <t>rücklagen</t>
  </si>
  <si>
    <t>rechnung</t>
  </si>
  <si>
    <t>standteile</t>
  </si>
  <si>
    <t>Anteile</t>
  </si>
  <si>
    <t>Änderungen des Konsolidierungskreises</t>
  </si>
  <si>
    <t>Sonstige Kapitalveränderungen</t>
  </si>
  <si>
    <t>Ergebnis aus der Fair Value-Bewertung</t>
  </si>
  <si>
    <t>Risikovorsorgeergebnis</t>
  </si>
  <si>
    <t>Abgangsergebnis aus nicht erfolgswirksam zum Fair Value bewerteten Finanzinstrumenten</t>
  </si>
  <si>
    <t>Ergebnis aus Hedge Accounting</t>
  </si>
  <si>
    <t>Verwaltungsaufwand (-)</t>
  </si>
  <si>
    <t>Ergebnis vor Restrukturierung, Reorganisation und Steuern</t>
  </si>
  <si>
    <t>Restrukturierungsergebnis</t>
  </si>
  <si>
    <t>Reorganisationsaufwand (-)</t>
  </si>
  <si>
    <t>Ertragsteuern (-)</t>
  </si>
  <si>
    <t>Zu fortgeführten Anschaffungskosten bewertete finanzielle Verpflichtungen</t>
  </si>
  <si>
    <t>Zu fortgeführten Anschaffungskosten bewertete finanzielle Vermögenswerte</t>
  </si>
  <si>
    <t>1.1.-30.6.</t>
  </si>
  <si>
    <t>30.6.</t>
  </si>
  <si>
    <t>Zinserträge aus Vermögenswerten</t>
  </si>
  <si>
    <t>Zinsaufwendungen aus Vermögenswerten</t>
  </si>
  <si>
    <t>Zinsaufwendungen aus Verbindlichkeiten</t>
  </si>
  <si>
    <t>Zinserträge aus Verbindlichkeiten</t>
  </si>
  <si>
    <t>Provisionserträge</t>
  </si>
  <si>
    <t>Provisionsaufwendungen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</si>
  <si>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Bei einzelnen Posten wurden die Vorjahresangaben angepasst, siehe hierzu Note (2) Anpassung der Vorjahreszahlen.</t>
    </r>
  </si>
  <si>
    <t>Handelsaktiva</t>
  </si>
  <si>
    <t>davon: Forderungen an Kunden</t>
  </si>
  <si>
    <t>Verpflichtend erfolgswirksam zum Fair Value bewertete finanzielle Vermögenswerte</t>
  </si>
  <si>
    <t>davon: Forderungen an Kreditinstitute</t>
  </si>
  <si>
    <t>Erfolgsneutral zum Fair Value bewertete finanzielle Vermögenswerte</t>
  </si>
  <si>
    <t>Anteile an Unternehmen</t>
  </si>
  <si>
    <t>Handelspassiva</t>
  </si>
  <si>
    <t>Zur erfolgswirksamen Fair Value-Bewertung designierte finanzielle Verpflichtungen</t>
  </si>
  <si>
    <t>davon: Verbindlichkeiten gegenüber Kreditinstituten</t>
  </si>
  <si>
    <t>davon: Verbindlichkeiten gegenüber Kunden</t>
  </si>
  <si>
    <t>davon: Verbriefte Verbindlichkeiten</t>
  </si>
  <si>
    <t>davon: nachrangige Verbindlichkeiten</t>
  </si>
  <si>
    <t>Nach der Equity-Methode bilanzierte Anteile an Unternehmen -Anteil am Sonstigen Ergebnis</t>
  </si>
  <si>
    <t>Veränderungen aus erfolgsneutral zum Fair Value bewerteten finanziellen Vermögenswerten</t>
  </si>
  <si>
    <t>Nach der Equity-Methode bilanzierte Anteile an Unternehmen - Anteil am sonstigen Ergebnis</t>
  </si>
  <si>
    <t>Kumuliertes</t>
  </si>
  <si>
    <t>Sonstiges</t>
  </si>
  <si>
    <t>Ergebnis</t>
  </si>
  <si>
    <t>(OCI)</t>
  </si>
  <si>
    <t>Kennzahlen</t>
  </si>
  <si>
    <t>Veränderungen aus zur erfolgswirksamen Fair Value-Bewertung designierten finanziellen Verpflichtungen, die auf die Änderung des eigenen Kreditrisikos zurückzuführen sind</t>
  </si>
  <si>
    <t>-</t>
  </si>
  <si>
    <t>Eigenkapital zum 1.1.2018</t>
  </si>
  <si>
    <t>2019</t>
  </si>
  <si>
    <r>
      <t xml:space="preserve">2018 </t>
    </r>
    <r>
      <rPr>
        <vertAlign val="superscript"/>
        <sz val="8"/>
        <rFont val="Arial"/>
        <family val="2"/>
      </rPr>
      <t>1)</t>
    </r>
  </si>
  <si>
    <r>
      <t xml:space="preserve">2018 </t>
    </r>
    <r>
      <rPr>
        <vertAlign val="superscript"/>
        <sz val="8"/>
        <rFont val="Arial"/>
        <family val="2"/>
      </rPr>
      <t>2)</t>
    </r>
  </si>
  <si>
    <t>Eigenkapital zum 30.6.2018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</si>
  <si>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Die aufsichtsrechtlichen Meldedaten per 31. Dezember 2018 wurden aufgrund geänderter aufsichtsrechtliche Vorgaben zum Ausweis der Säule-II-Anforderungen sowie aufgrund von Korrekturen angepasst (zu den Korrekturen siehe Note (2) Anpassung der Vorjahreszahlen).</t>
    </r>
  </si>
  <si>
    <t>&gt;100</t>
  </si>
  <si>
    <r>
      <t xml:space="preserve">2018 </t>
    </r>
    <r>
      <rPr>
        <vertAlign val="superscript"/>
        <sz val="8"/>
        <rFont val="Arial"/>
        <family val="2"/>
      </rPr>
      <t xml:space="preserve">1) </t>
    </r>
  </si>
  <si>
    <r>
      <t xml:space="preserve">Eigenkapital zum 1.1.2019 </t>
    </r>
    <r>
      <rPr>
        <b/>
        <vertAlign val="superscript"/>
        <sz val="8"/>
        <rFont val="Arial"/>
        <family val="2"/>
      </rPr>
      <t>1)</t>
    </r>
  </si>
  <si>
    <t>NORD/LB Konzern - Bilanz</t>
  </si>
  <si>
    <t>NORD/LB Konzern - Gesamtergebnisrechnung</t>
  </si>
  <si>
    <t>NORD/LB Konzern - Verkürzte Eigenkapitalveränderungsrechnung</t>
  </si>
  <si>
    <t>Nicht</t>
  </si>
  <si>
    <t>beherr-</t>
  </si>
  <si>
    <t xml:space="preserve">Nicht </t>
  </si>
  <si>
    <t>Kumuliertes Sonstiges Ergebnis (OCI)</t>
  </si>
  <si>
    <t>In den sonstigen Kapitalveränderungen ist eine Umgliederung zwischen Kapital- und Gewinnrücklagen für den Verlustausgleich in Höhe von 2 350 Mio € enthalten.</t>
  </si>
  <si>
    <t>Eigenkapital zum 30.6.2019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</si>
</sst>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;\-#,##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_-* #,##0.00\ _D_M_-;\-* #,##0.00\ _D_M_-;_-* &quot;-&quot;??\ _D_M_-;_-@_-"/>
    <numFmt numFmtId="171" formatCode="_-* #,##0.00_-;\-* #,##0.00_-;_-* \-??_-;_-@_-"/>
    <numFmt numFmtId="172" formatCode="[=0]&quot;-&quot;;General"/>
    <numFmt numFmtId="173" formatCode="0.0%"/>
    <numFmt numFmtId="174" formatCode="#,##0.0;\-#,##0.0;\-"/>
    <numFmt numFmtId="175" formatCode="#,##0_ ;\-#,##0\ "/>
  </numFmts>
  <fonts count="14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9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5"/>
    <xf numFmtId="167" fontId="4" fillId="7" borderId="5"/>
    <xf numFmtId="167" fontId="4" fillId="7" borderId="5"/>
    <xf numFmtId="167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43" fontId="49" fillId="0" borderId="0" applyFont="0" applyFill="0" applyBorder="0" applyAlignment="0" applyProtection="0"/>
  </cellStyleXfs>
  <cellXfs count="206">
    <xf numFmtId="0" fontId="0" fillId="0" borderId="0" xfId="0"/>
    <xf numFmtId="0" fontId="2" fillId="96" borderId="0" xfId="0" applyFont="1" applyFill="1" applyBorder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5" fontId="2" fillId="96" borderId="0" xfId="0" quotePrefix="1" applyNumberFormat="1" applyFont="1" applyFill="1" applyBorder="1" applyAlignment="1">
      <alignment horizontal="right" wrapText="1"/>
    </xf>
    <xf numFmtId="165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5" fontId="2" fillId="96" borderId="0" xfId="0" applyNumberFormat="1" applyFont="1" applyFill="1" applyBorder="1" applyAlignment="1">
      <alignment horizontal="right" vertical="center"/>
    </xf>
    <xf numFmtId="165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5" fontId="1" fillId="96" borderId="0" xfId="0" quotePrefix="1" applyNumberFormat="1" applyFont="1" applyFill="1" applyBorder="1" applyAlignment="1">
      <alignment horizontal="right" wrapText="1"/>
    </xf>
    <xf numFmtId="165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5" fontId="127" fillId="96" borderId="0" xfId="259" applyNumberFormat="1" applyFont="1" applyFill="1" applyBorder="1"/>
    <xf numFmtId="166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129" fillId="96" borderId="0" xfId="0" applyFont="1" applyFill="1"/>
    <xf numFmtId="165" fontId="2" fillId="96" borderId="3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5" fontId="127" fillId="96" borderId="0" xfId="259" applyNumberFormat="1" applyFont="1" applyFill="1" applyBorder="1" applyAlignment="1"/>
    <xf numFmtId="166" fontId="128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165" fontId="2" fillId="96" borderId="2" xfId="0" quotePrefix="1" applyNumberFormat="1" applyFont="1" applyFill="1" applyBorder="1" applyAlignment="1">
      <alignment horizontal="right" vertical="center" wrapText="1"/>
    </xf>
    <xf numFmtId="165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0" fontId="1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5" fontId="128" fillId="96" borderId="0" xfId="259" applyNumberFormat="1" applyFont="1" applyFill="1" applyBorder="1"/>
    <xf numFmtId="0" fontId="1" fillId="96" borderId="47" xfId="259" applyFont="1" applyFill="1" applyBorder="1" applyAlignment="1">
      <alignment vertical="center"/>
    </xf>
    <xf numFmtId="0" fontId="1" fillId="96" borderId="47" xfId="259" applyFont="1" applyFill="1" applyBorder="1"/>
    <xf numFmtId="165" fontId="1" fillId="96" borderId="47" xfId="0" quotePrefix="1" applyNumberFormat="1" applyFont="1" applyFill="1" applyBorder="1" applyAlignment="1">
      <alignment horizontal="right" vertical="center" wrapText="1"/>
    </xf>
    <xf numFmtId="165" fontId="1" fillId="96" borderId="47" xfId="259" applyNumberFormat="1" applyFont="1" applyFill="1" applyBorder="1" applyAlignment="1">
      <alignment horizontal="right"/>
    </xf>
    <xf numFmtId="0" fontId="132" fillId="96" borderId="0" xfId="259" applyFont="1" applyFill="1" applyBorder="1"/>
    <xf numFmtId="166" fontId="1" fillId="96" borderId="0" xfId="259" applyNumberFormat="1" applyFont="1" applyFill="1"/>
    <xf numFmtId="165" fontId="1" fillId="96" borderId="0" xfId="259" quotePrefix="1" applyNumberFormat="1" applyFont="1" applyFill="1" applyBorder="1" applyAlignment="1">
      <alignment horizontal="right" vertical="center" wrapText="1"/>
    </xf>
    <xf numFmtId="0" fontId="133" fillId="96" borderId="0" xfId="259" applyFont="1" applyFill="1" applyBorder="1"/>
    <xf numFmtId="165" fontId="2" fillId="96" borderId="0" xfId="259" applyNumberFormat="1" applyFont="1" applyFill="1" applyBorder="1"/>
    <xf numFmtId="165" fontId="2" fillId="96" borderId="0" xfId="259" applyNumberFormat="1" applyFont="1" applyFill="1" applyBorder="1" applyAlignment="1">
      <alignment horizontal="right"/>
    </xf>
    <xf numFmtId="165" fontId="2" fillId="96" borderId="3" xfId="259" applyNumberFormat="1" applyFont="1" applyFill="1" applyBorder="1" applyAlignment="1">
      <alignment horizontal="right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0" fontId="2" fillId="96" borderId="3" xfId="259" applyFont="1" applyFill="1" applyBorder="1" applyAlignment="1">
      <alignment horizontal="left" vertical="center" indent="1"/>
    </xf>
    <xf numFmtId="0" fontId="1" fillId="96" borderId="48" xfId="259" applyFont="1" applyFill="1" applyBorder="1" applyAlignment="1">
      <alignment horizontal="left" vertical="center"/>
    </xf>
    <xf numFmtId="0" fontId="2" fillId="96" borderId="48" xfId="259" applyFont="1" applyFill="1" applyBorder="1" applyAlignment="1">
      <alignment vertical="center"/>
    </xf>
    <xf numFmtId="165" fontId="1" fillId="96" borderId="48" xfId="259" applyNumberFormat="1" applyFont="1" applyFill="1" applyBorder="1" applyAlignment="1">
      <alignment horizontal="right"/>
    </xf>
    <xf numFmtId="0" fontId="2" fillId="0" borderId="0" xfId="259" applyFont="1" applyFill="1" applyAlignment="1">
      <alignment horizontal="left" vertical="center" indent="1"/>
    </xf>
    <xf numFmtId="0" fontId="128" fillId="96" borderId="0" xfId="259" applyFont="1" applyFill="1"/>
    <xf numFmtId="0" fontId="2" fillId="96" borderId="3" xfId="0" applyFont="1" applyFill="1" applyBorder="1" applyAlignment="1">
      <alignment horizontal="left" vertical="center" indent="1"/>
    </xf>
    <xf numFmtId="0" fontId="1" fillId="96" borderId="48" xfId="259" applyFont="1" applyFill="1" applyBorder="1"/>
    <xf numFmtId="0" fontId="1" fillId="96" borderId="48" xfId="259" applyFont="1" applyFill="1" applyBorder="1" applyAlignment="1">
      <alignment vertical="center"/>
    </xf>
    <xf numFmtId="0" fontId="2" fillId="96" borderId="47" xfId="259" applyFont="1" applyFill="1" applyBorder="1" applyAlignment="1">
      <alignment vertical="center"/>
    </xf>
    <xf numFmtId="0" fontId="1" fillId="96" borderId="0" xfId="0" applyFont="1" applyFill="1" applyBorder="1"/>
    <xf numFmtId="0" fontId="134" fillId="96" borderId="0" xfId="0" applyFont="1" applyFill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5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72" fontId="2" fillId="96" borderId="0" xfId="0" applyNumberFormat="1" applyFont="1" applyFill="1" applyBorder="1"/>
    <xf numFmtId="3" fontId="2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Font="1" applyFill="1"/>
    <xf numFmtId="165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5" fontId="1" fillId="96" borderId="3" xfId="0" quotePrefix="1" applyNumberFormat="1" applyFont="1" applyFill="1" applyBorder="1" applyAlignment="1">
      <alignment horizontal="right" vertical="center" wrapText="1"/>
    </xf>
    <xf numFmtId="173" fontId="2" fillId="96" borderId="0" xfId="0" quotePrefix="1" applyNumberFormat="1" applyFont="1" applyFill="1" applyBorder="1" applyAlignment="1">
      <alignment horizontal="right" vertical="center" wrapText="1"/>
    </xf>
    <xf numFmtId="173" fontId="2" fillId="96" borderId="0" xfId="0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14" fontId="2" fillId="96" borderId="2" xfId="0" quotePrefix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3" fontId="129" fillId="96" borderId="0" xfId="0" applyNumberFormat="1" applyFont="1" applyFill="1"/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0" fontId="129" fillId="96" borderId="0" xfId="0" applyFont="1" applyFill="1" applyAlignment="1"/>
    <xf numFmtId="174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5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165" fontId="2" fillId="96" borderId="0" xfId="0" applyNumberFormat="1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vertical="center" wrapText="1"/>
    </xf>
    <xf numFmtId="165" fontId="2" fillId="96" borderId="3" xfId="0" applyNumberFormat="1" applyFont="1" applyFill="1" applyBorder="1" applyAlignment="1">
      <alignment horizontal="right" vertical="center" wrapText="1"/>
    </xf>
    <xf numFmtId="0" fontId="135" fillId="96" borderId="48" xfId="0" applyFont="1" applyFill="1" applyBorder="1" applyAlignment="1">
      <alignment vertical="center" wrapText="1"/>
    </xf>
    <xf numFmtId="165" fontId="1" fillId="96" borderId="48" xfId="0" quotePrefix="1" applyNumberFormat="1" applyFont="1" applyFill="1" applyBorder="1" applyAlignment="1">
      <alignment horizontal="right" vertical="center" wrapText="1"/>
    </xf>
    <xf numFmtId="165" fontId="1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48" xfId="0" applyFont="1" applyFill="1" applyBorder="1" applyAlignment="1">
      <alignment vertical="center"/>
    </xf>
    <xf numFmtId="0" fontId="1" fillId="96" borderId="47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165" fontId="1" fillId="96" borderId="0" xfId="0" applyNumberFormat="1" applyFont="1" applyFill="1" applyBorder="1" applyAlignment="1">
      <alignment horizontal="right" wrapText="1"/>
    </xf>
    <xf numFmtId="0" fontId="2" fillId="96" borderId="0" xfId="0" applyFont="1" applyFill="1" applyBorder="1" applyAlignment="1"/>
    <xf numFmtId="0" fontId="136" fillId="96" borderId="0" xfId="0" applyFont="1" applyFill="1"/>
    <xf numFmtId="0" fontId="129" fillId="96" borderId="2" xfId="0" applyFont="1" applyFill="1" applyBorder="1" applyAlignment="1">
      <alignment wrapText="1"/>
    </xf>
    <xf numFmtId="0" fontId="129" fillId="96" borderId="2" xfId="0" applyFont="1" applyFill="1" applyBorder="1" applyAlignment="1">
      <alignment horizontal="right"/>
    </xf>
    <xf numFmtId="0" fontId="129" fillId="96" borderId="0" xfId="0" applyFont="1" applyFill="1" applyAlignment="1">
      <alignment wrapText="1"/>
    </xf>
    <xf numFmtId="0" fontId="129" fillId="96" borderId="0" xfId="0" applyFont="1" applyFill="1" applyAlignment="1">
      <alignment horizontal="right"/>
    </xf>
    <xf numFmtId="0" fontId="129" fillId="96" borderId="0" xfId="0" applyFont="1" applyFill="1" applyAlignment="1">
      <alignment horizontal="right" wrapText="1"/>
    </xf>
    <xf numFmtId="0" fontId="129" fillId="96" borderId="49" xfId="0" applyFont="1" applyFill="1" applyBorder="1" applyAlignment="1">
      <alignment wrapText="1"/>
    </xf>
    <xf numFmtId="0" fontId="129" fillId="96" borderId="49" xfId="0" applyFont="1" applyFill="1" applyBorder="1" applyAlignment="1">
      <alignment horizontal="right"/>
    </xf>
    <xf numFmtId="165" fontId="136" fillId="96" borderId="3" xfId="2505" applyNumberFormat="1" applyFont="1" applyFill="1" applyBorder="1" applyAlignment="1">
      <alignment horizontal="right" vertical="center"/>
    </xf>
    <xf numFmtId="0" fontId="136" fillId="96" borderId="0" xfId="0" applyFont="1" applyFill="1" applyAlignment="1">
      <alignment vertical="center"/>
    </xf>
    <xf numFmtId="0" fontId="129" fillId="96" borderId="48" xfId="0" applyFont="1" applyFill="1" applyBorder="1" applyAlignment="1">
      <alignment vertical="center" wrapText="1"/>
    </xf>
    <xf numFmtId="165" fontId="129" fillId="96" borderId="3" xfId="2505" applyNumberFormat="1" applyFont="1" applyFill="1" applyBorder="1" applyAlignment="1">
      <alignment horizontal="right" vertical="center"/>
    </xf>
    <xf numFmtId="0" fontId="129" fillId="96" borderId="3" xfId="0" applyFont="1" applyFill="1" applyBorder="1" applyAlignment="1">
      <alignment vertical="center" wrapText="1"/>
    </xf>
    <xf numFmtId="165" fontId="129" fillId="96" borderId="48" xfId="2505" applyNumberFormat="1" applyFont="1" applyFill="1" applyBorder="1" applyAlignment="1">
      <alignment horizontal="right" vertical="center"/>
    </xf>
    <xf numFmtId="0" fontId="129" fillId="96" borderId="0" xfId="0" applyFont="1" applyFill="1" applyAlignment="1">
      <alignment vertical="center"/>
    </xf>
    <xf numFmtId="0" fontId="136" fillId="96" borderId="49" xfId="0" applyFont="1" applyFill="1" applyBorder="1" applyAlignment="1">
      <alignment vertical="center" wrapText="1"/>
    </xf>
    <xf numFmtId="165" fontId="136" fillId="96" borderId="49" xfId="2505" applyNumberFormat="1" applyFont="1" applyFill="1" applyBorder="1" applyAlignment="1">
      <alignment horizontal="right" vertical="center"/>
    </xf>
    <xf numFmtId="0" fontId="136" fillId="96" borderId="5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134" fillId="96" borderId="0" xfId="0" applyFont="1" applyFill="1" applyAlignment="1">
      <alignment wrapText="1"/>
    </xf>
    <xf numFmtId="0" fontId="2" fillId="96" borderId="0" xfId="0" applyFont="1" applyFill="1" applyAlignment="1">
      <alignment wrapText="1"/>
    </xf>
    <xf numFmtId="0" fontId="137" fillId="96" borderId="0" xfId="259" applyFont="1" applyFill="1" applyAlignment="1">
      <alignment horizontal="left" vertical="center" indent="1"/>
    </xf>
    <xf numFmtId="165" fontId="137" fillId="96" borderId="0" xfId="0" applyNumberFormat="1" applyFont="1" applyFill="1" applyBorder="1" applyAlignment="1">
      <alignment horizontal="right" vertical="center"/>
    </xf>
    <xf numFmtId="0" fontId="137" fillId="96" borderId="0" xfId="259" applyFont="1" applyFill="1" applyBorder="1" applyAlignment="1">
      <alignment vertical="center"/>
    </xf>
    <xf numFmtId="165" fontId="137" fillId="96" borderId="0" xfId="259" applyNumberFormat="1" applyFont="1" applyFill="1" applyBorder="1" applyAlignment="1">
      <alignment horizontal="right"/>
    </xf>
    <xf numFmtId="166" fontId="137" fillId="96" borderId="0" xfId="259" applyNumberFormat="1" applyFont="1" applyFill="1"/>
    <xf numFmtId="165" fontId="137" fillId="96" borderId="0" xfId="259" applyNumberFormat="1" applyFont="1" applyFill="1" applyBorder="1"/>
    <xf numFmtId="0" fontId="137" fillId="96" borderId="0" xfId="259" applyFont="1" applyFill="1"/>
    <xf numFmtId="165" fontId="137" fillId="96" borderId="0" xfId="259" applyNumberFormat="1" applyFont="1" applyFill="1" applyBorder="1" applyAlignment="1">
      <alignment horizontal="right" vertical="center"/>
    </xf>
    <xf numFmtId="0" fontId="137" fillId="96" borderId="0" xfId="259" applyFont="1" applyFill="1" applyBorder="1"/>
    <xf numFmtId="0" fontId="137" fillId="96" borderId="0" xfId="259" applyFont="1" applyFill="1" applyAlignment="1">
      <alignment horizontal="left" vertical="center" wrapText="1" indent="1"/>
    </xf>
    <xf numFmtId="0" fontId="137" fillId="96" borderId="0" xfId="259" applyFont="1" applyFill="1" applyAlignment="1">
      <alignment horizontal="left" indent="1"/>
    </xf>
    <xf numFmtId="0" fontId="2" fillId="96" borderId="0" xfId="0" applyFont="1" applyFill="1" applyBorder="1" applyAlignment="1">
      <alignment horizontal="left" vertical="center" wrapText="1"/>
    </xf>
    <xf numFmtId="165" fontId="136" fillId="96" borderId="48" xfId="2505" applyNumberFormat="1" applyFont="1" applyFill="1" applyBorder="1" applyAlignment="1">
      <alignment horizontal="right" vertical="center"/>
    </xf>
    <xf numFmtId="0" fontId="1" fillId="96" borderId="0" xfId="4" applyFont="1" applyFill="1" applyAlignment="1">
      <alignment vertical="center"/>
    </xf>
    <xf numFmtId="0" fontId="128" fillId="96" borderId="0" xfId="4" applyFont="1" applyFill="1" applyAlignment="1"/>
    <xf numFmtId="0" fontId="1" fillId="0" borderId="3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wrapText="1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/>
    <xf numFmtId="0" fontId="138" fillId="96" borderId="0" xfId="0" applyFont="1" applyFill="1" applyBorder="1" applyAlignment="1">
      <alignment horizontal="right" vertical="center"/>
    </xf>
    <xf numFmtId="0" fontId="138" fillId="96" borderId="0" xfId="0" applyFont="1" applyFill="1" applyBorder="1" applyAlignment="1">
      <alignment vertical="center"/>
    </xf>
    <xf numFmtId="0" fontId="139" fillId="96" borderId="0" xfId="0" applyFont="1" applyFill="1" applyBorder="1" applyAlignment="1">
      <alignment horizontal="right" vertical="center"/>
    </xf>
    <xf numFmtId="0" fontId="139" fillId="96" borderId="3" xfId="0" applyFont="1" applyFill="1" applyBorder="1" applyAlignment="1">
      <alignment horizontal="right" vertical="center"/>
    </xf>
    <xf numFmtId="3" fontId="137" fillId="96" borderId="0" xfId="0" quotePrefix="1" applyNumberFormat="1" applyFont="1" applyFill="1" applyBorder="1" applyAlignment="1">
      <alignment horizontal="right" vertical="center" wrapText="1"/>
    </xf>
    <xf numFmtId="3" fontId="137" fillId="96" borderId="0" xfId="0" quotePrefix="1" applyNumberFormat="1" applyFont="1" applyFill="1" applyBorder="1" applyAlignment="1">
      <alignment horizontal="right" wrapText="1"/>
    </xf>
    <xf numFmtId="3" fontId="2" fillId="96" borderId="0" xfId="259" applyNumberFormat="1" applyFont="1" applyFill="1" applyBorder="1"/>
    <xf numFmtId="3" fontId="2" fillId="96" borderId="3" xfId="259" applyNumberFormat="1" applyFont="1" applyFill="1" applyBorder="1"/>
    <xf numFmtId="3" fontId="2" fillId="96" borderId="0" xfId="259" quotePrefix="1" applyNumberFormat="1" applyFont="1" applyFill="1" applyBorder="1" applyAlignment="1">
      <alignment horizontal="right" vertical="center" wrapText="1"/>
    </xf>
    <xf numFmtId="3" fontId="137" fillId="96" borderId="0" xfId="259" quotePrefix="1" applyNumberFormat="1" applyFont="1" applyFill="1" applyBorder="1" applyAlignment="1">
      <alignment horizontal="right" vertical="center" wrapText="1"/>
    </xf>
    <xf numFmtId="3" fontId="137" fillId="96" borderId="0" xfId="259" applyNumberFormat="1" applyFont="1" applyFill="1" applyBorder="1" applyAlignment="1">
      <alignment horizontal="right"/>
    </xf>
    <xf numFmtId="3" fontId="2" fillId="96" borderId="0" xfId="259" applyNumberFormat="1" applyFont="1" applyFill="1" applyBorder="1" applyAlignment="1">
      <alignment horizontal="right"/>
    </xf>
    <xf numFmtId="3" fontId="2" fillId="96" borderId="3" xfId="259" applyNumberFormat="1" applyFont="1" applyFill="1" applyBorder="1" applyAlignment="1">
      <alignment horizontal="right"/>
    </xf>
    <xf numFmtId="3" fontId="1" fillId="96" borderId="48" xfId="259" applyNumberFormat="1" applyFont="1" applyFill="1" applyBorder="1" applyAlignment="1">
      <alignment horizontal="right"/>
    </xf>
    <xf numFmtId="3" fontId="1" fillId="96" borderId="48" xfId="259" applyNumberFormat="1" applyFont="1" applyFill="1" applyBorder="1"/>
    <xf numFmtId="3" fontId="1" fillId="96" borderId="47" xfId="259" applyNumberFormat="1" applyFont="1" applyFill="1" applyBorder="1"/>
    <xf numFmtId="175" fontId="2" fillId="96" borderId="2" xfId="0" quotePrefix="1" applyNumberFormat="1" applyFont="1" applyFill="1" applyBorder="1" applyAlignment="1">
      <alignment horizontal="right" vertical="center" wrapText="1"/>
    </xf>
    <xf numFmtId="175" fontId="2" fillId="96" borderId="3" xfId="0" quotePrefix="1" applyNumberFormat="1" applyFont="1" applyFill="1" applyBorder="1" applyAlignment="1">
      <alignment horizontal="right" vertical="center" wrapText="1"/>
    </xf>
    <xf numFmtId="175" fontId="1" fillId="96" borderId="0" xfId="0" quotePrefix="1" applyNumberFormat="1" applyFont="1" applyFill="1" applyBorder="1" applyAlignment="1">
      <alignment horizontal="right" vertical="center" wrapText="1"/>
    </xf>
    <xf numFmtId="175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3" xfId="0" quotePrefix="1" applyFont="1" applyFill="1" applyBorder="1" applyAlignment="1">
      <alignment horizontal="right" vertical="center" wrapText="1"/>
    </xf>
    <xf numFmtId="3" fontId="2" fillId="96" borderId="0" xfId="259" quotePrefix="1" applyNumberFormat="1" applyFont="1" applyFill="1" applyBorder="1" applyAlignment="1">
      <alignment horizontal="right" wrapText="1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center" wrapText="1"/>
    </xf>
    <xf numFmtId="0" fontId="2" fillId="96" borderId="0" xfId="0" applyFont="1" applyFill="1" applyBorder="1" applyAlignment="1">
      <alignment horizontal="left" vertical="top" wrapText="1"/>
    </xf>
    <xf numFmtId="0" fontId="1" fillId="96" borderId="3" xfId="0" applyFont="1" applyFill="1" applyBorder="1" applyAlignment="1">
      <alignment horizontal="left" vertical="center" wrapText="1"/>
    </xf>
    <xf numFmtId="0" fontId="129" fillId="96" borderId="0" xfId="0" applyFont="1" applyFill="1" applyAlignment="1">
      <alignment wrapText="1"/>
    </xf>
  </cellXfs>
  <cellStyles count="2506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" xfId="2505" builtinId="3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workbookViewId="0"/>
  </sheetViews>
  <sheetFormatPr baseColWidth="10" defaultRowHeight="11.25"/>
  <cols>
    <col min="1" max="1" width="65" style="84" customWidth="1"/>
    <col min="2" max="4" width="12.85546875" style="84" customWidth="1"/>
    <col min="5" max="5" width="1.5703125" style="84" customWidth="1"/>
    <col min="6" max="16384" width="11.42578125" style="84"/>
  </cols>
  <sheetData>
    <row r="1" spans="1:6" ht="22.5" customHeight="1">
      <c r="A1" s="6" t="s">
        <v>45</v>
      </c>
      <c r="B1" s="83"/>
      <c r="C1" s="3"/>
      <c r="D1" s="3"/>
    </row>
    <row r="2" spans="1:6">
      <c r="A2" s="85"/>
      <c r="B2" s="4" t="s">
        <v>105</v>
      </c>
      <c r="C2" s="4" t="s">
        <v>105</v>
      </c>
      <c r="D2" s="5" t="s">
        <v>9</v>
      </c>
    </row>
    <row r="3" spans="1:6">
      <c r="A3" s="6"/>
      <c r="B3" s="86" t="s">
        <v>137</v>
      </c>
      <c r="C3" s="87" t="s">
        <v>138</v>
      </c>
      <c r="D3" s="8"/>
    </row>
    <row r="4" spans="1:6">
      <c r="A4" s="88" t="s">
        <v>46</v>
      </c>
      <c r="B4" s="89" t="s">
        <v>0</v>
      </c>
      <c r="C4" s="89" t="s">
        <v>0</v>
      </c>
      <c r="D4" s="90" t="s">
        <v>1</v>
      </c>
    </row>
    <row r="5" spans="1:6">
      <c r="A5" s="3" t="s">
        <v>2</v>
      </c>
      <c r="B5" s="2">
        <v>496</v>
      </c>
      <c r="C5" s="2">
        <v>618</v>
      </c>
      <c r="D5" s="91">
        <f t="shared" ref="D5:D20" si="0">IF(C5=0,0,IF(B5=0,"-100",IF(ABS((B5-C5)/C5*100)&gt;100,"&gt;100",((B5-C5)/C5*100))))</f>
        <v>-19.741100323624593</v>
      </c>
      <c r="F5" s="92"/>
    </row>
    <row r="6" spans="1:6">
      <c r="A6" s="3" t="s">
        <v>3</v>
      </c>
      <c r="B6" s="93">
        <v>50</v>
      </c>
      <c r="C6" s="93">
        <v>28</v>
      </c>
      <c r="D6" s="91">
        <f t="shared" si="0"/>
        <v>78.571428571428569</v>
      </c>
      <c r="F6" s="92"/>
    </row>
    <row r="7" spans="1:6">
      <c r="A7" s="94" t="s">
        <v>94</v>
      </c>
      <c r="B7" s="7">
        <v>195</v>
      </c>
      <c r="C7" s="2">
        <v>-36</v>
      </c>
      <c r="D7" s="13" t="str">
        <f t="shared" si="0"/>
        <v>&gt;100</v>
      </c>
      <c r="F7" s="92"/>
    </row>
    <row r="8" spans="1:6">
      <c r="A8" s="3" t="s">
        <v>95</v>
      </c>
      <c r="B8" s="91">
        <v>-1</v>
      </c>
      <c r="C8" s="2">
        <v>-31</v>
      </c>
      <c r="D8" s="91">
        <f t="shared" si="0"/>
        <v>-96.774193548387103</v>
      </c>
      <c r="F8" s="92"/>
    </row>
    <row r="9" spans="1:6" ht="22.5">
      <c r="A9" s="157" t="s">
        <v>96</v>
      </c>
      <c r="B9" s="91">
        <v>-10</v>
      </c>
      <c r="C9" s="95">
        <v>30</v>
      </c>
      <c r="D9" s="91" t="str">
        <f t="shared" si="0"/>
        <v>&gt;100</v>
      </c>
      <c r="F9" s="92"/>
    </row>
    <row r="10" spans="1:6">
      <c r="A10" s="3" t="s">
        <v>97</v>
      </c>
      <c r="B10" s="2">
        <v>14</v>
      </c>
      <c r="C10" s="2">
        <v>-12</v>
      </c>
      <c r="D10" s="91" t="str">
        <f t="shared" si="0"/>
        <v>&gt;100</v>
      </c>
      <c r="F10" s="92"/>
    </row>
    <row r="11" spans="1:6">
      <c r="A11" s="3" t="s">
        <v>12</v>
      </c>
      <c r="B11" s="2">
        <v>13</v>
      </c>
      <c r="C11" s="2">
        <v>11</v>
      </c>
      <c r="D11" s="91">
        <f t="shared" si="0"/>
        <v>18.181818181818183</v>
      </c>
      <c r="F11" s="92"/>
    </row>
    <row r="12" spans="1:6" s="158" customFormat="1">
      <c r="A12" s="94" t="s">
        <v>11</v>
      </c>
      <c r="B12" s="2">
        <v>20</v>
      </c>
      <c r="C12" s="2">
        <v>11</v>
      </c>
      <c r="D12" s="125">
        <f t="shared" si="0"/>
        <v>81.818181818181827</v>
      </c>
      <c r="F12" s="159"/>
    </row>
    <row r="13" spans="1:6">
      <c r="A13" s="3" t="s">
        <v>98</v>
      </c>
      <c r="B13" s="2">
        <v>487</v>
      </c>
      <c r="C13" s="96">
        <v>522</v>
      </c>
      <c r="D13" s="91">
        <f t="shared" si="0"/>
        <v>-6.7049808429118771</v>
      </c>
      <c r="F13" s="92"/>
    </row>
    <row r="14" spans="1:6">
      <c r="A14" s="3" t="s">
        <v>4</v>
      </c>
      <c r="B14" s="2">
        <v>-39</v>
      </c>
      <c r="C14" s="2">
        <v>-29</v>
      </c>
      <c r="D14" s="91">
        <f t="shared" si="0"/>
        <v>34.482758620689658</v>
      </c>
      <c r="F14" s="97"/>
    </row>
    <row r="15" spans="1:6">
      <c r="A15" s="83" t="s">
        <v>99</v>
      </c>
      <c r="B15" s="10">
        <v>251</v>
      </c>
      <c r="C15" s="10">
        <v>68</v>
      </c>
      <c r="D15" s="98" t="str">
        <f t="shared" si="0"/>
        <v>&gt;100</v>
      </c>
      <c r="F15" s="99"/>
    </row>
    <row r="16" spans="1:6">
      <c r="A16" s="3" t="s">
        <v>100</v>
      </c>
      <c r="B16" s="2">
        <v>0</v>
      </c>
      <c r="C16" s="2">
        <v>14</v>
      </c>
      <c r="D16" s="91" t="str">
        <f t="shared" si="0"/>
        <v>-100</v>
      </c>
      <c r="F16" s="92"/>
    </row>
    <row r="17" spans="1:6">
      <c r="A17" s="3" t="s">
        <v>101</v>
      </c>
      <c r="B17" s="2">
        <v>71</v>
      </c>
      <c r="C17" s="2">
        <v>30</v>
      </c>
      <c r="D17" s="91" t="str">
        <f t="shared" si="0"/>
        <v>&gt;100</v>
      </c>
      <c r="F17" s="92"/>
    </row>
    <row r="18" spans="1:6">
      <c r="A18" s="83" t="s">
        <v>5</v>
      </c>
      <c r="B18" s="10">
        <v>180</v>
      </c>
      <c r="C18" s="10">
        <v>52</v>
      </c>
      <c r="D18" s="41" t="str">
        <f t="shared" si="0"/>
        <v>&gt;100</v>
      </c>
    </row>
    <row r="19" spans="1:6">
      <c r="A19" s="3" t="s">
        <v>102</v>
      </c>
      <c r="B19" s="2">
        <v>31</v>
      </c>
      <c r="C19" s="2">
        <v>-2</v>
      </c>
      <c r="D19" s="91" t="str">
        <f t="shared" si="0"/>
        <v>&gt;100</v>
      </c>
    </row>
    <row r="20" spans="1:6">
      <c r="A20" s="83" t="s">
        <v>6</v>
      </c>
      <c r="B20" s="10">
        <v>149</v>
      </c>
      <c r="C20" s="10">
        <v>54</v>
      </c>
      <c r="D20" s="10" t="str">
        <f t="shared" si="0"/>
        <v>&gt;100</v>
      </c>
    </row>
    <row r="21" spans="1:6">
      <c r="A21" s="83"/>
      <c r="D21" s="10"/>
    </row>
    <row r="22" spans="1:6">
      <c r="A22" s="104"/>
      <c r="B22" s="4" t="s">
        <v>105</v>
      </c>
      <c r="C22" s="4" t="s">
        <v>105</v>
      </c>
      <c r="D22" s="5" t="s">
        <v>9</v>
      </c>
    </row>
    <row r="23" spans="1:6">
      <c r="A23" s="3"/>
      <c r="B23" s="86" t="s">
        <v>137</v>
      </c>
      <c r="C23" s="87" t="s">
        <v>138</v>
      </c>
      <c r="D23" s="8"/>
    </row>
    <row r="24" spans="1:6">
      <c r="A24" s="100" t="s">
        <v>133</v>
      </c>
      <c r="B24" s="89" t="s">
        <v>1</v>
      </c>
      <c r="C24" s="89" t="s">
        <v>1</v>
      </c>
      <c r="D24" s="90" t="s">
        <v>1</v>
      </c>
    </row>
    <row r="25" spans="1:6">
      <c r="A25" s="3" t="s">
        <v>47</v>
      </c>
      <c r="B25" s="102">
        <v>0.67200000000000004</v>
      </c>
      <c r="C25" s="102">
        <v>0.85599999999999998</v>
      </c>
      <c r="D25" s="2">
        <f>IF(C25=0,0,IF(B25=0,"-100",IF(ABS((B25-C25)/C25*100)&gt;100,"&gt;100",((B25-C25)/C25*100))))</f>
        <v>-21.495327102803731</v>
      </c>
    </row>
    <row r="26" spans="1:6">
      <c r="A26" s="3" t="s">
        <v>48</v>
      </c>
      <c r="B26" s="102">
        <v>9.5000000000000001E-2</v>
      </c>
      <c r="C26" s="103">
        <v>1.7000000000000001E-2</v>
      </c>
      <c r="D26" s="91" t="str">
        <f t="shared" ref="D26" si="1">IF(C26=0,0,IF(B26=0,"-100",IF(ABS((B26-C26)/C26*100)&gt;100,"&gt;100",((B26-C26)/C26*100))))</f>
        <v>&gt;100</v>
      </c>
    </row>
    <row r="27" spans="1:6">
      <c r="A27" s="3"/>
      <c r="B27" s="2"/>
      <c r="C27" s="2"/>
      <c r="D27" s="10"/>
    </row>
    <row r="28" spans="1:6">
      <c r="A28" s="104"/>
      <c r="B28" s="105" t="s">
        <v>106</v>
      </c>
      <c r="C28" s="4" t="s">
        <v>13</v>
      </c>
      <c r="D28" s="5" t="s">
        <v>9</v>
      </c>
    </row>
    <row r="29" spans="1:6">
      <c r="A29" s="3"/>
      <c r="B29" s="7">
        <v>2019</v>
      </c>
      <c r="C29" s="7" t="s">
        <v>138</v>
      </c>
      <c r="D29" s="8"/>
    </row>
    <row r="30" spans="1:6">
      <c r="A30" s="100" t="s">
        <v>49</v>
      </c>
      <c r="B30" s="89" t="s">
        <v>0</v>
      </c>
      <c r="C30" s="89" t="s">
        <v>0</v>
      </c>
      <c r="D30" s="90" t="s">
        <v>1</v>
      </c>
    </row>
    <row r="31" spans="1:6">
      <c r="A31" s="1" t="s">
        <v>7</v>
      </c>
      <c r="B31" s="177">
        <v>145303</v>
      </c>
      <c r="C31" s="177">
        <v>154012</v>
      </c>
      <c r="D31" s="91">
        <f>IF(C31=0,0,IF(B31=0,"-100",IF(ABS((B31-C31)/C31*100)&gt;100,"&gt;100",((B31-C31)/C31*100))))</f>
        <v>-5.6547541749993506</v>
      </c>
    </row>
    <row r="32" spans="1:6">
      <c r="A32" s="52" t="s">
        <v>104</v>
      </c>
      <c r="B32" s="177">
        <v>107971</v>
      </c>
      <c r="C32" s="177">
        <v>114041</v>
      </c>
      <c r="D32" s="91">
        <f>IF(C32=0,0,IF(B32=0,"-100",IF(ABS((B32-C32)/C32*100)&gt;100,"&gt;100",((B32-C32)/C32*100))))</f>
        <v>-5.3226471181417212</v>
      </c>
    </row>
    <row r="33" spans="1:4">
      <c r="A33" s="52" t="s">
        <v>103</v>
      </c>
      <c r="B33" s="177">
        <v>122547</v>
      </c>
      <c r="C33" s="177">
        <v>133483</v>
      </c>
      <c r="D33" s="106">
        <f>IF(C33=0,0,IF(B33=0,"-100",IF(ABS((B33-C33)/C33*100)&gt;100,"&gt;100",((B33-C33)/C33*100))))</f>
        <v>-8.1928035779837138</v>
      </c>
    </row>
    <row r="34" spans="1:4">
      <c r="A34" s="3" t="s">
        <v>34</v>
      </c>
      <c r="B34" s="178">
        <v>3343</v>
      </c>
      <c r="C34" s="178">
        <v>3354</v>
      </c>
      <c r="D34" s="91">
        <f>IF(C34=0,0,IF(B34=0,"-100",IF(ABS((B34-C34)/C34*100)&gt;100,"&gt;100",((B34-C34)/C34*100))))</f>
        <v>-0.32796660703637448</v>
      </c>
    </row>
    <row r="35" spans="1:4">
      <c r="A35" s="3"/>
      <c r="B35" s="93"/>
      <c r="C35" s="93"/>
      <c r="D35" s="91"/>
    </row>
    <row r="36" spans="1:4">
      <c r="A36" s="104"/>
      <c r="B36" s="105" t="s">
        <v>106</v>
      </c>
      <c r="C36" s="4" t="s">
        <v>13</v>
      </c>
      <c r="D36" s="5" t="s">
        <v>9</v>
      </c>
    </row>
    <row r="37" spans="1:4">
      <c r="A37" s="100" t="s">
        <v>50</v>
      </c>
      <c r="B37" s="199">
        <v>2019</v>
      </c>
      <c r="C37" s="199" t="s">
        <v>139</v>
      </c>
      <c r="D37" s="90" t="s">
        <v>1</v>
      </c>
    </row>
    <row r="38" spans="1:4">
      <c r="A38" s="1" t="s">
        <v>51</v>
      </c>
      <c r="B38" s="96">
        <v>2949</v>
      </c>
      <c r="C38" s="96">
        <v>2976</v>
      </c>
      <c r="D38" s="91">
        <f t="shared" ref="D38:D44" si="2">IF(C38=0,0,IF(B38=0,"-100",IF(ABS((B38-C38)/C38*100)&gt;100,"&gt;100",((B38-C38)/C38*100))))</f>
        <v>-0.90725806451612911</v>
      </c>
    </row>
    <row r="39" spans="1:4">
      <c r="A39" s="1" t="s">
        <v>52</v>
      </c>
      <c r="B39" s="96">
        <v>3264</v>
      </c>
      <c r="C39" s="96">
        <v>3381</v>
      </c>
      <c r="D39" s="91">
        <f t="shared" si="2"/>
        <v>-3.460514640638864</v>
      </c>
    </row>
    <row r="40" spans="1:4">
      <c r="A40" s="1" t="s">
        <v>53</v>
      </c>
      <c r="B40" s="96">
        <v>2298</v>
      </c>
      <c r="C40" s="96">
        <v>2307</v>
      </c>
      <c r="D40" s="91">
        <f t="shared" si="2"/>
        <v>-0.39011703511053319</v>
      </c>
    </row>
    <row r="41" spans="1:4">
      <c r="A41" s="40" t="s">
        <v>54</v>
      </c>
      <c r="B41" s="96">
        <v>5562</v>
      </c>
      <c r="C41" s="96">
        <v>5688</v>
      </c>
      <c r="D41" s="91">
        <f t="shared" si="2"/>
        <v>-2.2151898734177213</v>
      </c>
    </row>
    <row r="42" spans="1:4">
      <c r="A42" s="1" t="s">
        <v>55</v>
      </c>
      <c r="B42" s="107">
        <v>44468</v>
      </c>
      <c r="C42" s="107">
        <v>44895</v>
      </c>
      <c r="D42" s="91">
        <f t="shared" si="2"/>
        <v>-0.95110814121839837</v>
      </c>
    </row>
    <row r="43" spans="1:4">
      <c r="A43" s="1" t="s">
        <v>56</v>
      </c>
      <c r="B43" s="108">
        <v>6.6299999999999998E-2</v>
      </c>
      <c r="C43" s="108">
        <v>6.6299999999999998E-2</v>
      </c>
      <c r="D43" s="91">
        <f t="shared" si="2"/>
        <v>0</v>
      </c>
    </row>
    <row r="44" spans="1:4">
      <c r="A44" s="1" t="s">
        <v>57</v>
      </c>
      <c r="B44" s="109">
        <v>0.12509999999999999</v>
      </c>
      <c r="C44" s="109">
        <v>0.12670000000000001</v>
      </c>
      <c r="D44" s="91">
        <f t="shared" si="2"/>
        <v>-1.2628255722178516</v>
      </c>
    </row>
    <row r="45" spans="1:4">
      <c r="A45" s="1"/>
      <c r="B45" s="109"/>
      <c r="C45" s="109"/>
      <c r="D45" s="91"/>
    </row>
    <row r="46" spans="1:4">
      <c r="A46" s="1"/>
      <c r="B46" s="109"/>
      <c r="C46" s="109"/>
      <c r="D46" s="91"/>
    </row>
    <row r="47" spans="1:4">
      <c r="A47" s="110" t="s">
        <v>58</v>
      </c>
      <c r="B47" s="2"/>
      <c r="C47" s="2"/>
      <c r="D47" s="2"/>
    </row>
    <row r="48" spans="1:4">
      <c r="A48" s="201" t="s">
        <v>59</v>
      </c>
      <c r="B48" s="201"/>
      <c r="C48" s="201"/>
      <c r="D48" s="201"/>
    </row>
    <row r="49" spans="1:4">
      <c r="A49" s="136"/>
      <c r="B49" s="136"/>
      <c r="C49" s="136"/>
      <c r="D49" s="136"/>
    </row>
    <row r="50" spans="1:4">
      <c r="A50" s="1" t="s">
        <v>44</v>
      </c>
      <c r="B50" s="2"/>
      <c r="C50" s="111"/>
      <c r="D50" s="2"/>
    </row>
    <row r="51" spans="1:4" ht="40.5" customHeight="1">
      <c r="A51" s="202" t="s">
        <v>141</v>
      </c>
      <c r="B51" s="202"/>
      <c r="C51" s="202"/>
      <c r="D51" s="202"/>
    </row>
  </sheetData>
  <mergeCells count="2">
    <mergeCell ref="A48:D48"/>
    <mergeCell ref="A51:D51"/>
  </mergeCells>
  <pageMargins left="0.70866141732283472" right="0.70866141732283472" top="0.78740157480314965" bottom="0.78740157480314965" header="0.31496062992125984" footer="0.31496062992125984"/>
  <pageSetup paperSize="9" scale="84" orientation="portrait" r:id="rId1"/>
  <ignoredErrors>
    <ignoredError sqref="B3 B44 B43 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/>
  </sheetViews>
  <sheetFormatPr baseColWidth="10" defaultRowHeight="11.25"/>
  <cols>
    <col min="1" max="1" width="67" style="36" customWidth="1"/>
    <col min="2" max="2" width="4.28515625" style="36" customWidth="1"/>
    <col min="3" max="5" width="12.85546875" style="36" customWidth="1"/>
    <col min="6" max="16384" width="11.42578125" style="36"/>
  </cols>
  <sheetData>
    <row r="1" spans="1:10" ht="27" customHeight="1">
      <c r="A1" s="6" t="s">
        <v>8</v>
      </c>
      <c r="B1" s="3"/>
      <c r="C1" s="3"/>
      <c r="D1" s="3"/>
      <c r="E1" s="3"/>
    </row>
    <row r="2" spans="1:10">
      <c r="A2" s="11"/>
      <c r="B2" s="4" t="s">
        <v>15</v>
      </c>
      <c r="C2" s="4" t="s">
        <v>105</v>
      </c>
      <c r="D2" s="4" t="s">
        <v>105</v>
      </c>
      <c r="E2" s="5" t="s">
        <v>9</v>
      </c>
    </row>
    <row r="3" spans="1:10">
      <c r="A3" s="1"/>
      <c r="B3" s="7"/>
      <c r="C3" s="7">
        <v>2019</v>
      </c>
      <c r="D3" s="8" t="s">
        <v>138</v>
      </c>
      <c r="E3" s="8"/>
    </row>
    <row r="4" spans="1:10">
      <c r="A4" s="1"/>
      <c r="B4" s="51"/>
      <c r="C4" s="51" t="s">
        <v>0</v>
      </c>
      <c r="D4" s="51" t="s">
        <v>0</v>
      </c>
      <c r="E4" s="8" t="s">
        <v>1</v>
      </c>
    </row>
    <row r="5" spans="1:10">
      <c r="A5" s="11" t="s">
        <v>107</v>
      </c>
      <c r="B5" s="49"/>
      <c r="C5" s="195">
        <v>2780</v>
      </c>
      <c r="D5" s="195">
        <v>3093</v>
      </c>
      <c r="E5" s="50">
        <f t="shared" ref="E5:E26" si="0">IF(D5=0,0,IF(C5=0,"-100",IF(ABS((C5-D5)/D5*100)&gt;100,"&gt;100",((C5-D5)/D5*100))))</f>
        <v>-10.119624959586163</v>
      </c>
    </row>
    <row r="6" spans="1:10">
      <c r="A6" s="1" t="s">
        <v>108</v>
      </c>
      <c r="B6" s="2"/>
      <c r="C6" s="177">
        <v>26</v>
      </c>
      <c r="D6" s="177">
        <v>33</v>
      </c>
      <c r="E6" s="13">
        <f t="shared" si="0"/>
        <v>-21.212121212121211</v>
      </c>
      <c r="F6" s="3"/>
      <c r="G6" s="3"/>
      <c r="H6" s="3"/>
      <c r="I6" s="3"/>
      <c r="J6" s="3"/>
    </row>
    <row r="7" spans="1:10">
      <c r="A7" s="1" t="s">
        <v>109</v>
      </c>
      <c r="B7" s="2"/>
      <c r="C7" s="177">
        <v>2315</v>
      </c>
      <c r="D7" s="177">
        <v>2482</v>
      </c>
      <c r="E7" s="13">
        <f t="shared" si="0"/>
        <v>-6.7284448025785659</v>
      </c>
    </row>
    <row r="8" spans="1:10">
      <c r="A8" s="1" t="s">
        <v>110</v>
      </c>
      <c r="B8" s="2"/>
      <c r="C8" s="177">
        <v>57</v>
      </c>
      <c r="D8" s="177">
        <v>40</v>
      </c>
      <c r="E8" s="13">
        <f t="shared" si="0"/>
        <v>42.5</v>
      </c>
    </row>
    <row r="9" spans="1:10" s="139" customFormat="1">
      <c r="A9" s="124" t="s">
        <v>2</v>
      </c>
      <c r="B9" s="10">
        <v>6</v>
      </c>
      <c r="C9" s="197">
        <v>496</v>
      </c>
      <c r="D9" s="197">
        <v>618</v>
      </c>
      <c r="E9" s="41">
        <f t="shared" si="0"/>
        <v>-19.741100323624593</v>
      </c>
    </row>
    <row r="10" spans="1:10">
      <c r="A10" s="1" t="s">
        <v>111</v>
      </c>
      <c r="B10" s="2"/>
      <c r="C10" s="177">
        <v>139</v>
      </c>
      <c r="D10" s="177">
        <v>126</v>
      </c>
      <c r="E10" s="13">
        <f t="shared" si="0"/>
        <v>10.317460317460316</v>
      </c>
    </row>
    <row r="11" spans="1:10">
      <c r="A11" s="1" t="s">
        <v>112</v>
      </c>
      <c r="B11" s="2"/>
      <c r="C11" s="177">
        <v>89</v>
      </c>
      <c r="D11" s="177">
        <v>98</v>
      </c>
      <c r="E11" s="13">
        <f t="shared" si="0"/>
        <v>-9.183673469387756</v>
      </c>
    </row>
    <row r="12" spans="1:10" s="139" customFormat="1">
      <c r="A12" s="6" t="s">
        <v>3</v>
      </c>
      <c r="B12" s="10">
        <v>7</v>
      </c>
      <c r="C12" s="197">
        <v>50</v>
      </c>
      <c r="D12" s="197">
        <v>28</v>
      </c>
      <c r="E12" s="41">
        <f t="shared" si="0"/>
        <v>78.571428571428569</v>
      </c>
    </row>
    <row r="13" spans="1:10">
      <c r="A13" s="1" t="s">
        <v>94</v>
      </c>
      <c r="B13" s="2">
        <v>8</v>
      </c>
      <c r="C13" s="177">
        <v>195</v>
      </c>
      <c r="D13" s="177">
        <v>-36</v>
      </c>
      <c r="E13" s="13" t="str">
        <f t="shared" si="0"/>
        <v>&gt;100</v>
      </c>
    </row>
    <row r="14" spans="1:10">
      <c r="A14" s="1" t="s">
        <v>95</v>
      </c>
      <c r="B14" s="2">
        <v>9</v>
      </c>
      <c r="C14" s="177">
        <v>-1</v>
      </c>
      <c r="D14" s="177">
        <v>-31</v>
      </c>
      <c r="E14" s="13">
        <f t="shared" si="0"/>
        <v>-96.774193548387103</v>
      </c>
    </row>
    <row r="15" spans="1:10">
      <c r="A15" s="52" t="s">
        <v>96</v>
      </c>
      <c r="B15" s="2">
        <v>10</v>
      </c>
      <c r="C15" s="177">
        <v>-10</v>
      </c>
      <c r="D15" s="177">
        <v>30</v>
      </c>
      <c r="E15" s="13" t="str">
        <f t="shared" si="0"/>
        <v>&gt;100</v>
      </c>
    </row>
    <row r="16" spans="1:10">
      <c r="A16" s="1" t="s">
        <v>97</v>
      </c>
      <c r="B16" s="2">
        <v>11</v>
      </c>
      <c r="C16" s="177">
        <v>14</v>
      </c>
      <c r="D16" s="177">
        <v>-12</v>
      </c>
      <c r="E16" s="13" t="str">
        <f t="shared" si="0"/>
        <v>&gt;100</v>
      </c>
    </row>
    <row r="17" spans="1:5">
      <c r="A17" s="1" t="s">
        <v>12</v>
      </c>
      <c r="B17" s="2"/>
      <c r="C17" s="177">
        <v>13</v>
      </c>
      <c r="D17" s="177">
        <v>11</v>
      </c>
      <c r="E17" s="13">
        <f t="shared" si="0"/>
        <v>18.181818181818183</v>
      </c>
    </row>
    <row r="18" spans="1:5">
      <c r="A18" s="52" t="s">
        <v>11</v>
      </c>
      <c r="B18" s="2"/>
      <c r="C18" s="177">
        <v>20</v>
      </c>
      <c r="D18" s="177">
        <v>11</v>
      </c>
      <c r="E18" s="13">
        <f t="shared" si="0"/>
        <v>81.818181818181827</v>
      </c>
    </row>
    <row r="19" spans="1:5">
      <c r="A19" s="1" t="s">
        <v>98</v>
      </c>
      <c r="B19" s="2">
        <v>12</v>
      </c>
      <c r="C19" s="177">
        <v>487</v>
      </c>
      <c r="D19" s="177">
        <v>522</v>
      </c>
      <c r="E19" s="13">
        <f t="shared" si="0"/>
        <v>-6.7049808429118771</v>
      </c>
    </row>
    <row r="20" spans="1:5">
      <c r="A20" s="12" t="s">
        <v>4</v>
      </c>
      <c r="B20" s="14">
        <v>13</v>
      </c>
      <c r="C20" s="196">
        <v>-39</v>
      </c>
      <c r="D20" s="196">
        <v>-29</v>
      </c>
      <c r="E20" s="37">
        <f t="shared" si="0"/>
        <v>34.482758620689658</v>
      </c>
    </row>
    <row r="21" spans="1:5">
      <c r="A21" s="15" t="s">
        <v>10</v>
      </c>
      <c r="B21" s="16"/>
      <c r="C21" s="197">
        <f>SUM(C9+C12+C13+C14+C15+C16+C17+C18-C19+C20)</f>
        <v>251</v>
      </c>
      <c r="D21" s="197">
        <f>SUM(D9+D12+D13+D14+D15+D16+D17+D18-D19+D20)</f>
        <v>68</v>
      </c>
      <c r="E21" s="10" t="str">
        <f t="shared" si="0"/>
        <v>&gt;100</v>
      </c>
    </row>
    <row r="22" spans="1:5">
      <c r="A22" s="138" t="s">
        <v>100</v>
      </c>
      <c r="B22" s="9">
        <v>14</v>
      </c>
      <c r="C22" s="2">
        <v>0</v>
      </c>
      <c r="D22" s="177">
        <v>14</v>
      </c>
      <c r="E22" s="2" t="str">
        <f t="shared" si="0"/>
        <v>-100</v>
      </c>
    </row>
    <row r="23" spans="1:5">
      <c r="A23" s="12" t="s">
        <v>101</v>
      </c>
      <c r="B23" s="14">
        <v>15</v>
      </c>
      <c r="C23" s="196">
        <v>71</v>
      </c>
      <c r="D23" s="196">
        <v>30</v>
      </c>
      <c r="E23" s="37" t="str">
        <f t="shared" si="0"/>
        <v>&gt;100</v>
      </c>
    </row>
    <row r="24" spans="1:5">
      <c r="A24" s="6" t="s">
        <v>5</v>
      </c>
      <c r="B24" s="10"/>
      <c r="C24" s="197">
        <f>C21+C22-C23</f>
        <v>180</v>
      </c>
      <c r="D24" s="197">
        <f>D21+D22-D23</f>
        <v>52</v>
      </c>
      <c r="E24" s="41" t="str">
        <f t="shared" si="0"/>
        <v>&gt;100</v>
      </c>
    </row>
    <row r="25" spans="1:5">
      <c r="A25" s="12" t="s">
        <v>102</v>
      </c>
      <c r="B25" s="14">
        <v>16</v>
      </c>
      <c r="C25" s="196">
        <v>31</v>
      </c>
      <c r="D25" s="196">
        <v>-2</v>
      </c>
      <c r="E25" s="37" t="str">
        <f t="shared" si="0"/>
        <v>&gt;100</v>
      </c>
    </row>
    <row r="26" spans="1:5" ht="12" thickBot="1">
      <c r="A26" s="38" t="s">
        <v>6</v>
      </c>
      <c r="B26" s="17"/>
      <c r="C26" s="198">
        <f>C24-C25</f>
        <v>149</v>
      </c>
      <c r="D26" s="198">
        <f>D24-D25</f>
        <v>54</v>
      </c>
      <c r="E26" s="17" t="str">
        <f t="shared" si="0"/>
        <v>&gt;100</v>
      </c>
    </row>
    <row r="27" spans="1:5" ht="12" thickTop="1">
      <c r="A27" s="1"/>
      <c r="B27" s="1"/>
      <c r="C27" s="1"/>
      <c r="D27" s="8"/>
      <c r="E27" s="1"/>
    </row>
    <row r="28" spans="1:5" ht="24" customHeight="1">
      <c r="A28" s="203" t="s">
        <v>43</v>
      </c>
      <c r="B28" s="203"/>
      <c r="C28" s="203"/>
      <c r="D28" s="203"/>
      <c r="E28" s="203"/>
    </row>
    <row r="29" spans="1:5">
      <c r="A29" s="36" t="s">
        <v>113</v>
      </c>
    </row>
    <row r="34" spans="6:10">
      <c r="F34" s="1"/>
      <c r="G34" s="1"/>
      <c r="H34" s="1"/>
      <c r="I34" s="1"/>
      <c r="J34" s="1"/>
    </row>
    <row r="35" spans="6:10">
      <c r="F35" s="18"/>
      <c r="G35" s="18"/>
      <c r="H35" s="18"/>
      <c r="I35" s="18"/>
      <c r="J35" s="18"/>
    </row>
  </sheetData>
  <mergeCells count="1">
    <mergeCell ref="A28:E28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6:D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/>
  </sheetViews>
  <sheetFormatPr baseColWidth="10" defaultColWidth="53.85546875" defaultRowHeight="11.25"/>
  <cols>
    <col min="1" max="1" width="48.5703125" style="113" customWidth="1"/>
    <col min="2" max="4" width="12.85546875" style="113" customWidth="1"/>
    <col min="5" max="16384" width="53.85546875" style="113"/>
  </cols>
  <sheetData>
    <row r="1" spans="1:5" ht="27" customHeight="1">
      <c r="A1" s="173" t="s">
        <v>146</v>
      </c>
    </row>
    <row r="2" spans="1:5">
      <c r="A2" s="114"/>
      <c r="B2" s="115" t="s">
        <v>105</v>
      </c>
      <c r="C2" s="115" t="s">
        <v>105</v>
      </c>
      <c r="D2" s="116" t="s">
        <v>9</v>
      </c>
    </row>
    <row r="3" spans="1:5">
      <c r="A3" s="117"/>
      <c r="B3" s="118">
        <v>2019</v>
      </c>
      <c r="C3" s="8" t="s">
        <v>138</v>
      </c>
      <c r="D3" s="119"/>
    </row>
    <row r="4" spans="1:5">
      <c r="A4" s="120"/>
      <c r="B4" s="121" t="s">
        <v>0</v>
      </c>
      <c r="C4" s="121" t="s">
        <v>0</v>
      </c>
      <c r="D4" s="122" t="s">
        <v>1</v>
      </c>
    </row>
    <row r="5" spans="1:5">
      <c r="A5" s="6" t="s">
        <v>6</v>
      </c>
      <c r="B5" s="179">
        <v>149</v>
      </c>
      <c r="C5" s="179">
        <v>54</v>
      </c>
      <c r="D5" s="123" t="str">
        <f>IF(C5=0,0,IF(B5=0,"-100",IF(ABS((B5-C5)/C5*100)&gt;100,"&gt;100",((B5-C5)/C5*100))))</f>
        <v>&gt;100</v>
      </c>
    </row>
    <row r="6" spans="1:5" ht="22.5">
      <c r="A6" s="124" t="s">
        <v>60</v>
      </c>
      <c r="B6" s="180"/>
      <c r="C6" s="180"/>
      <c r="D6" s="1"/>
    </row>
    <row r="7" spans="1:5" ht="22.5">
      <c r="A7" s="52" t="s">
        <v>126</v>
      </c>
      <c r="B7" s="181">
        <v>-13</v>
      </c>
      <c r="C7" s="181">
        <v>1</v>
      </c>
      <c r="D7" s="125" t="str">
        <f>IF(C7=0,0,IF(B7=0,"-100",IF(ABS((B7-C7)/C7*100)&gt;100,"&gt;100",((B7-C7)/C7*100))))</f>
        <v>&gt;100</v>
      </c>
    </row>
    <row r="8" spans="1:5" ht="33.75">
      <c r="A8" s="52" t="s">
        <v>134</v>
      </c>
      <c r="B8" s="181">
        <v>-70</v>
      </c>
      <c r="C8" s="181">
        <v>-53</v>
      </c>
      <c r="D8" s="125">
        <f>IF(C8=0,0,IF(B8=0,"-100",IF(ABS((B8-C8)/C8*100)&gt;100,"&gt;100",((B8-C8)/C8*100))))</f>
        <v>32.075471698113205</v>
      </c>
      <c r="E8" s="174"/>
    </row>
    <row r="9" spans="1:5" ht="22.5">
      <c r="A9" s="52" t="s">
        <v>61</v>
      </c>
      <c r="B9" s="181">
        <v>-359</v>
      </c>
      <c r="C9" s="181">
        <v>6</v>
      </c>
      <c r="D9" s="125" t="str">
        <f>IF(C9=0,0,IF(B9=0,"-100",IF(ABS((B9-C9)/C9*100)&gt;100,"&gt;100",((B9-C9)/C9*100))))</f>
        <v>&gt;100</v>
      </c>
    </row>
    <row r="10" spans="1:5">
      <c r="A10" s="126" t="s">
        <v>62</v>
      </c>
      <c r="B10" s="182">
        <v>77</v>
      </c>
      <c r="C10" s="182">
        <v>15</v>
      </c>
      <c r="D10" s="127" t="str">
        <f t="shared" ref="D10:D21" si="0">IF(C10=0,0,IF(B10=0,"-100",IF(ABS((B10-C10)/C10*100)&gt;100,"&gt;100",((B10-C10)/C10*100))))</f>
        <v>&gt;100</v>
      </c>
    </row>
    <row r="11" spans="1:5" s="112" customFormat="1">
      <c r="A11" s="128"/>
      <c r="B11" s="129">
        <f>SUM(B7:B10)</f>
        <v>-365</v>
      </c>
      <c r="C11" s="129">
        <f>SUM(C7:C10)</f>
        <v>-31</v>
      </c>
      <c r="D11" s="130" t="str">
        <f t="shared" si="0"/>
        <v>&gt;100</v>
      </c>
    </row>
    <row r="12" spans="1:5" s="112" customFormat="1" ht="33.75">
      <c r="A12" s="131" t="s">
        <v>63</v>
      </c>
      <c r="B12" s="2"/>
      <c r="C12" s="2"/>
      <c r="D12" s="13"/>
    </row>
    <row r="13" spans="1:5" ht="22.5">
      <c r="A13" s="52" t="s">
        <v>127</v>
      </c>
      <c r="B13" s="132"/>
      <c r="C13" s="132"/>
      <c r="D13" s="132"/>
    </row>
    <row r="14" spans="1:5" s="132" customFormat="1">
      <c r="A14" s="133" t="s">
        <v>64</v>
      </c>
      <c r="B14" s="2">
        <v>279</v>
      </c>
      <c r="C14" s="2">
        <v>-86</v>
      </c>
      <c r="D14" s="125" t="str">
        <f t="shared" si="0"/>
        <v>&gt;100</v>
      </c>
    </row>
    <row r="15" spans="1:5">
      <c r="A15" s="133" t="s">
        <v>65</v>
      </c>
      <c r="B15" s="2">
        <v>-48</v>
      </c>
      <c r="C15" s="2">
        <v>-21</v>
      </c>
      <c r="D15" s="125" t="str">
        <f t="shared" si="0"/>
        <v>&gt;100</v>
      </c>
    </row>
    <row r="16" spans="1:5" ht="22.5">
      <c r="A16" s="171" t="s">
        <v>128</v>
      </c>
      <c r="B16" s="2">
        <v>41</v>
      </c>
      <c r="C16" s="2">
        <v>-22</v>
      </c>
      <c r="D16" s="125" t="s">
        <v>142</v>
      </c>
    </row>
    <row r="17" spans="1:5">
      <c r="A17" s="133" t="s">
        <v>64</v>
      </c>
      <c r="B17" s="2">
        <v>0</v>
      </c>
      <c r="C17" s="2">
        <v>-1</v>
      </c>
      <c r="D17" s="125" t="str">
        <f t="shared" si="0"/>
        <v>-100</v>
      </c>
    </row>
    <row r="18" spans="1:5">
      <c r="A18" s="126" t="s">
        <v>62</v>
      </c>
      <c r="B18" s="14">
        <v>-89</v>
      </c>
      <c r="C18" s="14">
        <v>41</v>
      </c>
      <c r="D18" s="14" t="str">
        <f t="shared" si="0"/>
        <v>&gt;100</v>
      </c>
    </row>
    <row r="19" spans="1:5">
      <c r="A19" s="134"/>
      <c r="B19" s="101">
        <f>SUM(B14:B15,B16,B17,B18)</f>
        <v>183</v>
      </c>
      <c r="C19" s="101">
        <f>SUM(C14:C15,C16,C17,C18)</f>
        <v>-89</v>
      </c>
      <c r="D19" s="101" t="str">
        <f t="shared" si="0"/>
        <v>&gt;100</v>
      </c>
    </row>
    <row r="20" spans="1:5">
      <c r="A20" s="88" t="s">
        <v>66</v>
      </c>
      <c r="B20" s="129">
        <f>+B11+B19</f>
        <v>-182</v>
      </c>
      <c r="C20" s="129">
        <f>+C11+C19</f>
        <v>-120</v>
      </c>
      <c r="D20" s="129">
        <f t="shared" si="0"/>
        <v>51.666666666666671</v>
      </c>
    </row>
    <row r="21" spans="1:5" ht="12" thickBot="1">
      <c r="A21" s="135" t="s">
        <v>67</v>
      </c>
      <c r="B21" s="62">
        <f>+B20+B5</f>
        <v>-33</v>
      </c>
      <c r="C21" s="62">
        <f>+C20+C5</f>
        <v>-66</v>
      </c>
      <c r="D21" s="62">
        <f t="shared" si="0"/>
        <v>-50</v>
      </c>
    </row>
    <row r="22" spans="1:5" ht="12" thickTop="1">
      <c r="A22" s="52" t="s">
        <v>68</v>
      </c>
      <c r="B22" s="2">
        <v>-30</v>
      </c>
      <c r="C22" s="2">
        <v>-56</v>
      </c>
      <c r="D22" s="125"/>
    </row>
    <row r="23" spans="1:5">
      <c r="A23" s="1" t="s">
        <v>69</v>
      </c>
      <c r="B23" s="2">
        <v>-3</v>
      </c>
      <c r="C23" s="2">
        <v>-10</v>
      </c>
      <c r="D23" s="125"/>
    </row>
    <row r="24" spans="1:5">
      <c r="A24" s="1"/>
      <c r="B24" s="2"/>
      <c r="C24" s="2"/>
      <c r="D24" s="125"/>
    </row>
    <row r="25" spans="1:5" ht="11.25" customHeight="1">
      <c r="A25" s="15"/>
      <c r="B25" s="176"/>
      <c r="C25" s="176"/>
      <c r="D25" s="9"/>
    </row>
    <row r="26" spans="1:5" ht="23.25" customHeight="1">
      <c r="A26" s="201" t="s">
        <v>43</v>
      </c>
      <c r="B26" s="201"/>
      <c r="C26" s="201"/>
      <c r="D26" s="201"/>
    </row>
    <row r="27" spans="1:5">
      <c r="A27" s="201" t="s">
        <v>44</v>
      </c>
      <c r="B27" s="201"/>
      <c r="C27" s="201"/>
      <c r="D27" s="201"/>
    </row>
    <row r="28" spans="1:5" ht="11.25" customHeight="1"/>
    <row r="29" spans="1:5" ht="11.25" customHeight="1">
      <c r="E29" s="137">
        <v>0</v>
      </c>
    </row>
    <row r="30" spans="1:5" ht="25.5" customHeight="1">
      <c r="E30" s="138"/>
    </row>
    <row r="31" spans="1:5" ht="25.5" customHeight="1"/>
    <row r="32" spans="1:5" ht="15" customHeight="1"/>
    <row r="33" ht="11.25" customHeight="1"/>
    <row r="34" ht="11.25" customHeight="1"/>
    <row r="35" ht="24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>
      <c r="E49" s="138"/>
      <c r="F49" s="138"/>
    </row>
    <row r="50" spans="5:8" ht="11.25" customHeight="1">
      <c r="E50" s="176"/>
      <c r="F50" s="176"/>
      <c r="G50" s="176"/>
      <c r="H50" s="176"/>
    </row>
    <row r="51" spans="5:8" ht="11.25" customHeight="1"/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</sheetData>
  <mergeCells count="2">
    <mergeCell ref="A26:D26"/>
    <mergeCell ref="A27:D27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zoomScaleNormal="100" workbookViewId="0"/>
  </sheetViews>
  <sheetFormatPr baseColWidth="10" defaultColWidth="77.85546875" defaultRowHeight="11.25"/>
  <cols>
    <col min="1" max="1" width="60.140625" style="22" customWidth="1"/>
    <col min="2" max="2" width="4.28515625" style="19" customWidth="1"/>
    <col min="3" max="5" width="12.85546875" style="22" customWidth="1"/>
    <col min="6" max="6" width="2.140625" style="19" customWidth="1"/>
    <col min="7" max="7" width="17.28515625" style="20" customWidth="1"/>
    <col min="8" max="8" width="77.85546875" style="21"/>
    <col min="9" max="16384" width="77.85546875" style="22"/>
  </cols>
  <sheetData>
    <row r="1" spans="1:9" ht="27" customHeight="1">
      <c r="A1" s="32" t="s">
        <v>145</v>
      </c>
      <c r="C1" s="19"/>
      <c r="D1" s="19"/>
      <c r="E1" s="19"/>
    </row>
    <row r="2" spans="1:9">
      <c r="A2" s="54"/>
      <c r="B2" s="54"/>
      <c r="C2" s="55" t="s">
        <v>106</v>
      </c>
      <c r="D2" s="55" t="s">
        <v>13</v>
      </c>
      <c r="E2" s="56" t="s">
        <v>9</v>
      </c>
    </row>
    <row r="3" spans="1:9">
      <c r="A3" s="23"/>
      <c r="B3" s="57"/>
      <c r="C3" s="24">
        <v>2019</v>
      </c>
      <c r="D3" s="8" t="s">
        <v>138</v>
      </c>
      <c r="E3" s="57"/>
      <c r="H3" s="25"/>
    </row>
    <row r="4" spans="1:9">
      <c r="A4" s="26" t="s">
        <v>14</v>
      </c>
      <c r="B4" s="58" t="s">
        <v>15</v>
      </c>
      <c r="C4" s="27" t="s">
        <v>0</v>
      </c>
      <c r="D4" s="27" t="s">
        <v>0</v>
      </c>
      <c r="E4" s="58" t="s">
        <v>1</v>
      </c>
      <c r="H4" s="25"/>
    </row>
    <row r="5" spans="1:9">
      <c r="A5" s="28" t="s">
        <v>16</v>
      </c>
      <c r="B5" s="1"/>
      <c r="C5" s="96">
        <v>494</v>
      </c>
      <c r="D5" s="96">
        <v>1519</v>
      </c>
      <c r="E5" s="13">
        <f t="shared" ref="E5:E29" si="0">IF(D5=0,0,IF(C5=0,"-100",IF(ABS((C5-D5)/D5*100)&gt;100,"&gt;100",((C5-D5)/D5*100))))</f>
        <v>-67.478604344963784</v>
      </c>
      <c r="H5" s="25"/>
      <c r="I5" s="29"/>
    </row>
    <row r="6" spans="1:9">
      <c r="A6" s="28" t="s">
        <v>114</v>
      </c>
      <c r="B6" s="1">
        <v>17</v>
      </c>
      <c r="C6" s="96">
        <v>10328</v>
      </c>
      <c r="D6" s="96">
        <v>8963</v>
      </c>
      <c r="E6" s="13">
        <f t="shared" si="0"/>
        <v>15.229275912083008</v>
      </c>
      <c r="G6" s="30"/>
      <c r="H6" s="25"/>
      <c r="I6" s="29"/>
    </row>
    <row r="7" spans="1:9">
      <c r="A7" s="160" t="s">
        <v>117</v>
      </c>
      <c r="B7" s="1"/>
      <c r="C7" s="183" t="s">
        <v>135</v>
      </c>
      <c r="D7" s="183" t="s">
        <v>135</v>
      </c>
      <c r="E7" s="161" t="s">
        <v>135</v>
      </c>
      <c r="G7" s="30"/>
      <c r="H7" s="25"/>
      <c r="I7" s="29"/>
    </row>
    <row r="8" spans="1:9">
      <c r="A8" s="160" t="s">
        <v>115</v>
      </c>
      <c r="B8" s="1"/>
      <c r="C8" s="183">
        <v>355</v>
      </c>
      <c r="D8" s="183">
        <v>251</v>
      </c>
      <c r="E8" s="13">
        <f t="shared" si="0"/>
        <v>41.43426294820717</v>
      </c>
      <c r="G8" s="30"/>
      <c r="H8" s="25"/>
      <c r="I8" s="29"/>
    </row>
    <row r="9" spans="1:9" ht="22.5">
      <c r="A9" s="42" t="s">
        <v>116</v>
      </c>
      <c r="B9" s="1">
        <v>17</v>
      </c>
      <c r="C9" s="96">
        <v>3097</v>
      </c>
      <c r="D9" s="96">
        <v>3443</v>
      </c>
      <c r="E9" s="13">
        <f t="shared" si="0"/>
        <v>-10.049375544583212</v>
      </c>
      <c r="G9" s="30"/>
      <c r="H9" s="25"/>
      <c r="I9" s="29"/>
    </row>
    <row r="10" spans="1:9" s="48" customFormat="1">
      <c r="A10" s="160" t="s">
        <v>117</v>
      </c>
      <c r="B10" s="23"/>
      <c r="C10" s="184">
        <v>108</v>
      </c>
      <c r="D10" s="184">
        <v>104</v>
      </c>
      <c r="E10" s="161">
        <f t="shared" si="0"/>
        <v>3.8461538461538463</v>
      </c>
      <c r="F10" s="44"/>
      <c r="G10" s="45"/>
      <c r="H10" s="46"/>
      <c r="I10" s="47"/>
    </row>
    <row r="11" spans="1:9">
      <c r="A11" s="160" t="s">
        <v>115</v>
      </c>
      <c r="C11" s="183">
        <v>625</v>
      </c>
      <c r="D11" s="183">
        <v>789</v>
      </c>
      <c r="E11" s="161">
        <f t="shared" si="0"/>
        <v>-20.785804816223067</v>
      </c>
      <c r="G11" s="30"/>
      <c r="H11" s="25"/>
      <c r="I11" s="29"/>
    </row>
    <row r="12" spans="1:9">
      <c r="A12" s="28" t="s">
        <v>118</v>
      </c>
      <c r="B12" s="1">
        <v>18</v>
      </c>
      <c r="C12" s="96">
        <v>19291</v>
      </c>
      <c r="D12" s="96">
        <v>20548</v>
      </c>
      <c r="E12" s="13">
        <f t="shared" si="0"/>
        <v>-6.1173836869768348</v>
      </c>
      <c r="I12" s="31"/>
    </row>
    <row r="13" spans="1:9">
      <c r="A13" s="160" t="s">
        <v>117</v>
      </c>
      <c r="B13" s="1"/>
      <c r="C13" s="183">
        <v>754</v>
      </c>
      <c r="D13" s="183">
        <v>804</v>
      </c>
      <c r="E13" s="161">
        <f t="shared" si="0"/>
        <v>-6.2189054726368163</v>
      </c>
      <c r="H13" s="59"/>
      <c r="I13" s="31"/>
    </row>
    <row r="14" spans="1:9">
      <c r="A14" s="160" t="s">
        <v>115</v>
      </c>
      <c r="B14" s="1"/>
      <c r="C14" s="183">
        <v>984</v>
      </c>
      <c r="D14" s="183">
        <v>1005</v>
      </c>
      <c r="E14" s="161">
        <f t="shared" si="0"/>
        <v>-2.0895522388059704</v>
      </c>
      <c r="I14" s="31"/>
    </row>
    <row r="15" spans="1:9">
      <c r="A15" s="42" t="s">
        <v>104</v>
      </c>
      <c r="B15" s="1">
        <v>19</v>
      </c>
      <c r="C15" s="96">
        <v>107971</v>
      </c>
      <c r="D15" s="96">
        <v>114041</v>
      </c>
      <c r="E15" s="13">
        <f t="shared" si="0"/>
        <v>-5.3226471181417212</v>
      </c>
      <c r="I15" s="31"/>
    </row>
    <row r="16" spans="1:9">
      <c r="A16" s="160" t="s">
        <v>117</v>
      </c>
      <c r="B16" s="1"/>
      <c r="C16" s="183">
        <v>19778</v>
      </c>
      <c r="D16" s="183">
        <v>24498</v>
      </c>
      <c r="E16" s="161">
        <f t="shared" si="0"/>
        <v>-19.266878928892154</v>
      </c>
      <c r="I16" s="31"/>
    </row>
    <row r="17" spans="1:9">
      <c r="A17" s="160" t="s">
        <v>115</v>
      </c>
      <c r="B17" s="1"/>
      <c r="C17" s="183">
        <v>83784</v>
      </c>
      <c r="D17" s="183">
        <v>85168</v>
      </c>
      <c r="E17" s="161">
        <f t="shared" si="0"/>
        <v>-1.6250234829983092</v>
      </c>
      <c r="I17" s="29"/>
    </row>
    <row r="18" spans="1:9">
      <c r="A18" s="28" t="s">
        <v>18</v>
      </c>
      <c r="B18" s="1"/>
      <c r="C18" s="96">
        <v>1185</v>
      </c>
      <c r="D18" s="96">
        <v>1152</v>
      </c>
      <c r="E18" s="13">
        <f t="shared" si="0"/>
        <v>2.864583333333333</v>
      </c>
      <c r="I18" s="29"/>
    </row>
    <row r="19" spans="1:9">
      <c r="A19" s="42" t="s">
        <v>17</v>
      </c>
      <c r="B19" s="1"/>
      <c r="C19" s="96">
        <v>287</v>
      </c>
      <c r="D19" s="96">
        <v>114</v>
      </c>
      <c r="E19" s="13" t="str">
        <f t="shared" si="0"/>
        <v>&gt;100</v>
      </c>
      <c r="I19" s="29"/>
    </row>
    <row r="20" spans="1:9">
      <c r="A20" s="28" t="s">
        <v>119</v>
      </c>
      <c r="B20" s="1">
        <v>20</v>
      </c>
      <c r="C20" s="96">
        <v>351</v>
      </c>
      <c r="D20" s="96">
        <v>338</v>
      </c>
      <c r="E20" s="13">
        <f t="shared" si="0"/>
        <v>3.8461538461538463</v>
      </c>
      <c r="I20" s="29"/>
    </row>
    <row r="21" spans="1:9">
      <c r="A21" s="28" t="s">
        <v>19</v>
      </c>
      <c r="B21" s="1"/>
      <c r="C21" s="96">
        <v>158</v>
      </c>
      <c r="D21" s="96">
        <v>173</v>
      </c>
      <c r="E21" s="13">
        <f t="shared" si="0"/>
        <v>-8.6705202312138727</v>
      </c>
      <c r="I21" s="29"/>
    </row>
    <row r="22" spans="1:9">
      <c r="A22" s="28" t="s">
        <v>20</v>
      </c>
      <c r="B22" s="1">
        <v>21</v>
      </c>
      <c r="C22" s="96">
        <v>453</v>
      </c>
      <c r="D22" s="96">
        <v>385</v>
      </c>
      <c r="E22" s="13">
        <f t="shared" si="0"/>
        <v>17.662337662337663</v>
      </c>
      <c r="I22" s="29"/>
    </row>
    <row r="23" spans="1:9">
      <c r="A23" s="28" t="s">
        <v>21</v>
      </c>
      <c r="B23" s="1"/>
      <c r="C23" s="96">
        <v>86</v>
      </c>
      <c r="D23" s="96">
        <v>86</v>
      </c>
      <c r="E23" s="13">
        <f t="shared" si="0"/>
        <v>0</v>
      </c>
      <c r="I23" s="29"/>
    </row>
    <row r="24" spans="1:9">
      <c r="A24" s="28" t="s">
        <v>22</v>
      </c>
      <c r="B24" s="1">
        <v>22</v>
      </c>
      <c r="C24" s="96">
        <v>143</v>
      </c>
      <c r="D24" s="96">
        <v>136</v>
      </c>
      <c r="E24" s="13">
        <f t="shared" si="0"/>
        <v>5.1470588235294112</v>
      </c>
      <c r="I24" s="29"/>
    </row>
    <row r="25" spans="1:9">
      <c r="A25" s="28" t="s">
        <v>23</v>
      </c>
      <c r="B25" s="1">
        <v>23</v>
      </c>
      <c r="C25" s="96">
        <v>42</v>
      </c>
      <c r="D25" s="96">
        <v>851</v>
      </c>
      <c r="E25" s="13">
        <f t="shared" si="0"/>
        <v>-95.06462984723855</v>
      </c>
      <c r="I25" s="29"/>
    </row>
    <row r="26" spans="1:9">
      <c r="A26" s="28" t="s">
        <v>24</v>
      </c>
      <c r="B26" s="1"/>
      <c r="C26" s="96">
        <v>29</v>
      </c>
      <c r="D26" s="96">
        <v>38</v>
      </c>
      <c r="E26" s="13">
        <f t="shared" si="0"/>
        <v>-23.684210526315788</v>
      </c>
      <c r="I26" s="29"/>
    </row>
    <row r="27" spans="1:9">
      <c r="A27" s="28" t="s">
        <v>25</v>
      </c>
      <c r="B27" s="1"/>
      <c r="C27" s="185">
        <v>449</v>
      </c>
      <c r="D27" s="185">
        <v>431</v>
      </c>
      <c r="E27" s="13">
        <f t="shared" si="0"/>
        <v>4.1763341067285378</v>
      </c>
      <c r="I27" s="29"/>
    </row>
    <row r="28" spans="1:9">
      <c r="A28" s="28" t="s">
        <v>26</v>
      </c>
      <c r="B28" s="1"/>
      <c r="C28" s="186">
        <v>939</v>
      </c>
      <c r="D28" s="186">
        <v>1794</v>
      </c>
      <c r="E28" s="13">
        <f t="shared" si="0"/>
        <v>-47.658862876254183</v>
      </c>
      <c r="I28" s="29"/>
    </row>
    <row r="29" spans="1:9" s="53" customFormat="1" ht="12" thickBot="1">
      <c r="A29" s="60" t="s">
        <v>27</v>
      </c>
      <c r="B29" s="61"/>
      <c r="C29" s="17">
        <f>SUM(C5+C6+C9+C12+C15+C18+C19+C20+C21+C22+C23+C24+C25+C26+C27+C28)</f>
        <v>145303</v>
      </c>
      <c r="D29" s="17">
        <f>SUM(D5+D6+D9+D12+D15+D18+D19+D20+D21+D22+D23+D24+D25+D26+D27+D28)</f>
        <v>154012</v>
      </c>
      <c r="E29" s="63">
        <f t="shared" si="0"/>
        <v>-5.6547541749993506</v>
      </c>
      <c r="F29" s="33"/>
      <c r="G29" s="30"/>
      <c r="H29" s="64"/>
      <c r="I29" s="65"/>
    </row>
    <row r="30" spans="1:9" s="53" customFormat="1" ht="12" thickTop="1">
      <c r="A30" s="32"/>
      <c r="B30" s="6"/>
      <c r="C30" s="66"/>
      <c r="D30" s="10"/>
      <c r="F30" s="33"/>
      <c r="G30" s="67"/>
      <c r="H30" s="64"/>
      <c r="I30" s="65"/>
    </row>
    <row r="31" spans="1:9">
      <c r="A31" s="54"/>
      <c r="B31" s="54"/>
      <c r="C31" s="55" t="s">
        <v>106</v>
      </c>
      <c r="D31" s="55" t="s">
        <v>13</v>
      </c>
      <c r="E31" s="56" t="s">
        <v>9</v>
      </c>
      <c r="I31" s="29"/>
    </row>
    <row r="32" spans="1:9">
      <c r="A32" s="23"/>
      <c r="B32" s="57"/>
      <c r="C32" s="24">
        <v>2019</v>
      </c>
      <c r="D32" s="8" t="s">
        <v>143</v>
      </c>
      <c r="E32" s="57"/>
      <c r="G32" s="68"/>
      <c r="I32" s="29"/>
    </row>
    <row r="33" spans="1:9">
      <c r="A33" s="26" t="s">
        <v>28</v>
      </c>
      <c r="B33" s="58" t="s">
        <v>15</v>
      </c>
      <c r="C33" s="27" t="s">
        <v>0</v>
      </c>
      <c r="D33" s="27" t="s">
        <v>0</v>
      </c>
      <c r="E33" s="58" t="s">
        <v>1</v>
      </c>
      <c r="H33" s="25"/>
      <c r="I33" s="29"/>
    </row>
    <row r="34" spans="1:9">
      <c r="A34" s="28" t="s">
        <v>120</v>
      </c>
      <c r="B34" s="23">
        <v>24</v>
      </c>
      <c r="C34" s="187">
        <v>4009</v>
      </c>
      <c r="D34" s="187">
        <v>3681</v>
      </c>
      <c r="E34" s="69">
        <f t="shared" ref="E34:E36" si="1">IF(D34=0,0,IF(C34=0,"-100",IF(ABS((C34-D34)/D34*100)&gt;100,"&gt;100",((C34-D34)/D34*100))))</f>
        <v>8.9106221135560997</v>
      </c>
      <c r="F34" s="29"/>
      <c r="G34" s="19"/>
      <c r="H34" s="22"/>
    </row>
    <row r="35" spans="1:9">
      <c r="A35" s="43" t="s">
        <v>121</v>
      </c>
      <c r="B35" s="44">
        <v>24</v>
      </c>
      <c r="C35" s="200">
        <v>7861</v>
      </c>
      <c r="D35" s="200">
        <v>7767</v>
      </c>
      <c r="E35" s="69">
        <f t="shared" si="1"/>
        <v>1.210248487189391</v>
      </c>
      <c r="F35" s="29"/>
      <c r="G35" s="19"/>
      <c r="H35" s="22"/>
    </row>
    <row r="36" spans="1:9" s="166" customFormat="1">
      <c r="A36" s="160" t="s">
        <v>122</v>
      </c>
      <c r="B36" s="162"/>
      <c r="C36" s="188">
        <v>365</v>
      </c>
      <c r="D36" s="188">
        <v>388</v>
      </c>
      <c r="E36" s="163">
        <f t="shared" si="1"/>
        <v>-5.9278350515463911</v>
      </c>
      <c r="F36" s="164"/>
      <c r="G36" s="165"/>
    </row>
    <row r="37" spans="1:9" s="166" customFormat="1">
      <c r="A37" s="169" t="s">
        <v>123</v>
      </c>
      <c r="B37" s="162"/>
      <c r="C37" s="188">
        <v>4163</v>
      </c>
      <c r="D37" s="188">
        <v>3941</v>
      </c>
      <c r="E37" s="167">
        <f>IF(D37=0,0,IF(C37=0,"-100",IF(ABS((C37-D37)/D37*100)&gt;100,"&gt;100",((C37-D37)/D37*100))))</f>
        <v>5.6330880487185997</v>
      </c>
      <c r="F37" s="164"/>
      <c r="G37" s="168"/>
    </row>
    <row r="38" spans="1:9" s="166" customFormat="1">
      <c r="A38" s="160" t="s">
        <v>124</v>
      </c>
      <c r="B38" s="162"/>
      <c r="C38" s="188">
        <v>3333</v>
      </c>
      <c r="D38" s="188">
        <v>3438</v>
      </c>
      <c r="E38" s="167">
        <f>IF(D38=0,0,IF(C38=0,"-100",IF(ABS((C38-D38)/D38*100)&gt;100,"&gt;100",((C38-D38)/D38*100))))</f>
        <v>-3.0541012216404888</v>
      </c>
      <c r="F38" s="164"/>
      <c r="G38" s="168"/>
      <c r="I38" s="165"/>
    </row>
    <row r="39" spans="1:9">
      <c r="A39" s="42" t="s">
        <v>103</v>
      </c>
      <c r="B39" s="23">
        <v>25</v>
      </c>
      <c r="C39" s="187">
        <v>122547</v>
      </c>
      <c r="D39" s="187">
        <v>133483</v>
      </c>
      <c r="E39" s="69">
        <f t="shared" ref="E39:E50" si="2">IF(D39=0,0,IF(C39=0,"-100",IF(ABS((C39-D39)/D39*100)&gt;100,"&gt;100",((C39-D39)/D39*100))))</f>
        <v>-8.1928035779837138</v>
      </c>
      <c r="F39" s="29"/>
      <c r="G39" s="22"/>
      <c r="H39" s="22"/>
    </row>
    <row r="40" spans="1:9">
      <c r="A40" s="160" t="s">
        <v>122</v>
      </c>
      <c r="B40" s="23"/>
      <c r="C40" s="189">
        <v>38477</v>
      </c>
      <c r="D40" s="189">
        <v>43856</v>
      </c>
      <c r="E40" s="163">
        <f t="shared" si="2"/>
        <v>-12.265140459686245</v>
      </c>
      <c r="F40" s="29"/>
      <c r="G40" s="22"/>
      <c r="H40" s="22"/>
    </row>
    <row r="41" spans="1:9">
      <c r="A41" s="169" t="s">
        <v>123</v>
      </c>
      <c r="B41" s="23"/>
      <c r="C41" s="189">
        <v>54810</v>
      </c>
      <c r="D41" s="189">
        <v>58506</v>
      </c>
      <c r="E41" s="163">
        <f t="shared" si="2"/>
        <v>-6.3173007896625988</v>
      </c>
      <c r="F41" s="29"/>
      <c r="G41" s="22"/>
      <c r="H41" s="22"/>
    </row>
    <row r="42" spans="1:9">
      <c r="A42" s="160" t="s">
        <v>124</v>
      </c>
      <c r="B42" s="34"/>
      <c r="C42" s="189">
        <v>28496</v>
      </c>
      <c r="D42" s="189">
        <v>30379</v>
      </c>
      <c r="E42" s="163">
        <f t="shared" si="2"/>
        <v>-6.19836070970078</v>
      </c>
      <c r="F42" s="29"/>
      <c r="G42" s="22"/>
      <c r="H42" s="22"/>
    </row>
    <row r="43" spans="1:9">
      <c r="A43" s="170" t="s">
        <v>125</v>
      </c>
      <c r="B43" s="34"/>
      <c r="C43" s="189">
        <v>3496</v>
      </c>
      <c r="D43" s="189">
        <v>3456</v>
      </c>
      <c r="E43" s="163">
        <f t="shared" si="2"/>
        <v>1.1574074074074074</v>
      </c>
      <c r="F43" s="29"/>
      <c r="G43" s="22"/>
      <c r="H43" s="22"/>
    </row>
    <row r="44" spans="1:9">
      <c r="A44" s="22" t="s">
        <v>29</v>
      </c>
      <c r="B44" s="34"/>
      <c r="C44" s="190">
        <v>2180</v>
      </c>
      <c r="D44" s="190">
        <v>1771</v>
      </c>
      <c r="E44" s="69">
        <f t="shared" si="2"/>
        <v>23.094297007340487</v>
      </c>
      <c r="F44" s="29"/>
      <c r="G44" s="22"/>
      <c r="H44" s="22"/>
    </row>
    <row r="45" spans="1:9">
      <c r="A45" s="43" t="s">
        <v>17</v>
      </c>
      <c r="B45" s="34"/>
      <c r="C45" s="190">
        <v>1164</v>
      </c>
      <c r="D45" s="190">
        <v>734</v>
      </c>
      <c r="E45" s="69">
        <f t="shared" si="2"/>
        <v>58.583106267029969</v>
      </c>
      <c r="F45" s="29"/>
      <c r="G45" s="22"/>
      <c r="H45" s="22"/>
    </row>
    <row r="46" spans="1:9">
      <c r="A46" s="22" t="s">
        <v>30</v>
      </c>
      <c r="B46" s="34">
        <v>26</v>
      </c>
      <c r="C46" s="190">
        <v>3256</v>
      </c>
      <c r="D46" s="190">
        <v>2869</v>
      </c>
      <c r="E46" s="69">
        <f t="shared" si="2"/>
        <v>13.489020564656675</v>
      </c>
      <c r="F46" s="29"/>
      <c r="G46" s="22"/>
      <c r="H46" s="22"/>
    </row>
    <row r="47" spans="1:9">
      <c r="A47" s="22" t="s">
        <v>31</v>
      </c>
      <c r="B47" s="34"/>
      <c r="C47" s="2">
        <v>0</v>
      </c>
      <c r="D47" s="190">
        <v>7</v>
      </c>
      <c r="E47" s="69" t="str">
        <f t="shared" si="2"/>
        <v>-100</v>
      </c>
      <c r="F47" s="29"/>
      <c r="G47" s="22"/>
      <c r="H47" s="22"/>
    </row>
    <row r="48" spans="1:9">
      <c r="A48" s="28" t="s">
        <v>32</v>
      </c>
      <c r="B48" s="34"/>
      <c r="C48" s="190">
        <v>44</v>
      </c>
      <c r="D48" s="190">
        <v>53</v>
      </c>
      <c r="E48" s="69">
        <f t="shared" si="2"/>
        <v>-16.981132075471699</v>
      </c>
      <c r="F48" s="29"/>
      <c r="G48" s="22"/>
      <c r="H48" s="22"/>
    </row>
    <row r="49" spans="1:8">
      <c r="A49" s="28" t="s">
        <v>25</v>
      </c>
      <c r="B49" s="23"/>
      <c r="C49" s="190">
        <v>63</v>
      </c>
      <c r="D49" s="190">
        <v>43</v>
      </c>
      <c r="E49" s="69">
        <f t="shared" si="2"/>
        <v>46.511627906976742</v>
      </c>
      <c r="F49" s="31"/>
      <c r="G49" s="22"/>
      <c r="H49" s="22"/>
    </row>
    <row r="50" spans="1:8">
      <c r="A50" s="39" t="s">
        <v>33</v>
      </c>
      <c r="B50" s="39"/>
      <c r="C50" s="191">
        <v>836</v>
      </c>
      <c r="D50" s="191">
        <v>250</v>
      </c>
      <c r="E50" s="70" t="str">
        <f t="shared" si="2"/>
        <v>&gt;100</v>
      </c>
      <c r="F50" s="29"/>
      <c r="H50" s="22"/>
    </row>
    <row r="51" spans="1:8">
      <c r="A51" s="32" t="s">
        <v>34</v>
      </c>
      <c r="B51" s="35"/>
      <c r="C51" s="190"/>
      <c r="D51" s="190"/>
      <c r="E51" s="68"/>
      <c r="F51" s="29"/>
      <c r="G51" s="22"/>
      <c r="H51" s="22"/>
    </row>
    <row r="52" spans="1:8">
      <c r="A52" s="71" t="s">
        <v>35</v>
      </c>
      <c r="B52" s="23"/>
      <c r="C52" s="190">
        <v>1607</v>
      </c>
      <c r="D52" s="190">
        <v>1607</v>
      </c>
      <c r="E52" s="69">
        <f t="shared" ref="E52:E61" si="3">IF(D52=0,0,IF(C52=0,"-100",IF(ABS((C52-D52)/D52*100)&gt;100,"&gt;100",((C52-D52)/D52*100))))</f>
        <v>0</v>
      </c>
      <c r="F52" s="29"/>
      <c r="G52" s="22"/>
      <c r="H52" s="22"/>
    </row>
    <row r="53" spans="1:8">
      <c r="A53" s="71" t="s">
        <v>36</v>
      </c>
      <c r="B53" s="23"/>
      <c r="C53" s="190">
        <v>982</v>
      </c>
      <c r="D53" s="190">
        <v>3332</v>
      </c>
      <c r="E53" s="69">
        <f t="shared" si="3"/>
        <v>-70.528211284513816</v>
      </c>
      <c r="F53" s="29"/>
      <c r="G53" s="72"/>
      <c r="H53" s="22"/>
    </row>
    <row r="54" spans="1:8">
      <c r="A54" s="71" t="s">
        <v>37</v>
      </c>
      <c r="B54" s="23"/>
      <c r="C54" s="190">
        <v>1342</v>
      </c>
      <c r="D54" s="190">
        <v>-1146</v>
      </c>
      <c r="E54" s="69" t="str">
        <f t="shared" si="3"/>
        <v>&gt;100</v>
      </c>
      <c r="F54" s="31"/>
      <c r="G54" s="72"/>
      <c r="H54" s="22"/>
    </row>
    <row r="55" spans="1:8">
      <c r="A55" s="71" t="s">
        <v>151</v>
      </c>
      <c r="B55" s="23"/>
      <c r="C55" s="190">
        <v>-587</v>
      </c>
      <c r="D55" s="190">
        <v>-412</v>
      </c>
      <c r="E55" s="69">
        <f t="shared" si="3"/>
        <v>42.475728155339802</v>
      </c>
      <c r="F55" s="29"/>
      <c r="G55" s="72"/>
      <c r="H55" s="22"/>
    </row>
    <row r="56" spans="1:8">
      <c r="A56" s="73" t="s">
        <v>38</v>
      </c>
      <c r="B56" s="39"/>
      <c r="C56" s="191">
        <v>-11</v>
      </c>
      <c r="D56" s="191">
        <v>-11</v>
      </c>
      <c r="E56" s="70">
        <f t="shared" si="3"/>
        <v>0</v>
      </c>
      <c r="F56" s="29"/>
      <c r="G56" s="22"/>
      <c r="H56" s="22"/>
    </row>
    <row r="57" spans="1:8">
      <c r="A57" s="74" t="s">
        <v>39</v>
      </c>
      <c r="B57" s="75"/>
      <c r="C57" s="192">
        <v>3333</v>
      </c>
      <c r="D57" s="192">
        <v>3370</v>
      </c>
      <c r="E57" s="76">
        <f t="shared" si="3"/>
        <v>-1.0979228486646886</v>
      </c>
      <c r="F57" s="29"/>
      <c r="G57" s="22"/>
      <c r="H57" s="22"/>
    </row>
    <row r="58" spans="1:8">
      <c r="A58" s="77" t="s">
        <v>40</v>
      </c>
      <c r="B58" s="23"/>
      <c r="C58" s="190">
        <v>50</v>
      </c>
      <c r="D58" s="190">
        <v>50</v>
      </c>
      <c r="E58" s="69">
        <f t="shared" si="3"/>
        <v>0</v>
      </c>
      <c r="F58" s="29"/>
      <c r="G58" s="78"/>
      <c r="H58" s="22"/>
    </row>
    <row r="59" spans="1:8">
      <c r="A59" s="79" t="s">
        <v>41</v>
      </c>
      <c r="B59" s="39"/>
      <c r="C59" s="191">
        <v>-40</v>
      </c>
      <c r="D59" s="191">
        <v>-66</v>
      </c>
      <c r="E59" s="70">
        <f t="shared" si="3"/>
        <v>-39.393939393939391</v>
      </c>
      <c r="F59" s="29"/>
      <c r="G59" s="22"/>
      <c r="H59" s="22"/>
    </row>
    <row r="60" spans="1:8" s="53" customFormat="1">
      <c r="A60" s="80"/>
      <c r="B60" s="81"/>
      <c r="C60" s="193">
        <f>C57+C58+C59</f>
        <v>3343</v>
      </c>
      <c r="D60" s="193">
        <f>D57+D58+D59</f>
        <v>3354</v>
      </c>
      <c r="E60" s="76">
        <f t="shared" si="3"/>
        <v>-0.32796660703637448</v>
      </c>
    </row>
    <row r="61" spans="1:8" ht="12" thickBot="1">
      <c r="A61" s="60" t="s">
        <v>42</v>
      </c>
      <c r="B61" s="82"/>
      <c r="C61" s="194">
        <f>C34+C35+C39+C44+C45+C46+C47+C48+C49+C50+C57+C58+C59</f>
        <v>145303</v>
      </c>
      <c r="D61" s="194">
        <f>D34+D35+D39+D44+D45+D46+D47+D48+D49+D50+D57+D58+D59</f>
        <v>154012</v>
      </c>
      <c r="E61" s="63">
        <f t="shared" si="3"/>
        <v>-5.6547541749993506</v>
      </c>
      <c r="F61" s="22"/>
      <c r="G61" s="22"/>
      <c r="H61" s="22"/>
    </row>
    <row r="62" spans="1:8" ht="12" thickTop="1">
      <c r="A62" s="71"/>
      <c r="F62" s="22"/>
      <c r="G62" s="22"/>
      <c r="H62" s="22"/>
    </row>
    <row r="63" spans="1:8">
      <c r="A63" s="203" t="s">
        <v>43</v>
      </c>
      <c r="B63" s="203"/>
      <c r="C63" s="203"/>
      <c r="D63" s="203"/>
      <c r="E63" s="203"/>
    </row>
    <row r="64" spans="1:8">
      <c r="A64" s="1" t="s">
        <v>44</v>
      </c>
      <c r="F64" s="22"/>
      <c r="G64" s="22"/>
      <c r="H64" s="22"/>
    </row>
    <row r="65" spans="6:8">
      <c r="F65" s="22"/>
      <c r="G65" s="22"/>
      <c r="H65" s="22"/>
    </row>
    <row r="66" spans="6:8">
      <c r="F66" s="22"/>
      <c r="G66" s="22"/>
      <c r="H66" s="22"/>
    </row>
    <row r="67" spans="6:8">
      <c r="F67" s="22"/>
      <c r="G67" s="22"/>
      <c r="H67" s="22"/>
    </row>
    <row r="68" spans="6:8">
      <c r="F68" s="22"/>
      <c r="G68" s="22"/>
      <c r="H68" s="22"/>
    </row>
    <row r="69" spans="6:8">
      <c r="F69" s="22"/>
      <c r="G69" s="22"/>
      <c r="H69" s="22"/>
    </row>
    <row r="70" spans="6:8">
      <c r="F70" s="22"/>
      <c r="G70" s="22"/>
      <c r="H70" s="22"/>
    </row>
    <row r="71" spans="6:8">
      <c r="F71" s="22"/>
      <c r="G71" s="22"/>
      <c r="H71" s="22"/>
    </row>
    <row r="72" spans="6:8">
      <c r="F72" s="22"/>
      <c r="G72" s="22"/>
      <c r="H72" s="22"/>
    </row>
    <row r="73" spans="6:8">
      <c r="F73" s="22"/>
      <c r="G73" s="22"/>
      <c r="H73" s="22"/>
    </row>
    <row r="74" spans="6:8">
      <c r="F74" s="22"/>
      <c r="G74" s="22"/>
      <c r="H74" s="22"/>
    </row>
    <row r="75" spans="6:8">
      <c r="F75" s="22"/>
      <c r="G75" s="22"/>
      <c r="H75" s="22"/>
    </row>
    <row r="76" spans="6:8">
      <c r="F76" s="22"/>
      <c r="G76" s="22"/>
      <c r="H76" s="22"/>
    </row>
    <row r="77" spans="6:8">
      <c r="F77" s="22"/>
      <c r="G77" s="22"/>
      <c r="H77" s="22"/>
    </row>
    <row r="78" spans="6:8">
      <c r="F78" s="22"/>
      <c r="G78" s="22"/>
      <c r="H78" s="22"/>
    </row>
    <row r="79" spans="6:8">
      <c r="F79" s="22"/>
      <c r="G79" s="22"/>
      <c r="H79" s="22"/>
    </row>
    <row r="80" spans="6:8">
      <c r="F80" s="22"/>
      <c r="G80" s="22"/>
      <c r="H80" s="22"/>
    </row>
    <row r="81" spans="6:8">
      <c r="F81" s="22"/>
      <c r="G81" s="22"/>
      <c r="H81" s="22"/>
    </row>
    <row r="82" spans="6:8">
      <c r="F82" s="22"/>
      <c r="G82" s="22"/>
      <c r="H82" s="22"/>
    </row>
  </sheetData>
  <mergeCells count="1">
    <mergeCell ref="A63:E63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  <ignoredErrors>
    <ignoredError sqref="B5:C5 B8:D8 B10:D11 B13:D13 B18 B16 B17 B14:C14 B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workbookViewId="0">
      <selection sqref="A1:C1"/>
    </sheetView>
  </sheetViews>
  <sheetFormatPr baseColWidth="10" defaultRowHeight="11.25"/>
  <cols>
    <col min="1" max="1" width="33.5703125" style="142" customWidth="1"/>
    <col min="2" max="6" width="12.85546875" style="36" customWidth="1"/>
    <col min="7" max="7" width="12.85546875" style="139" customWidth="1"/>
    <col min="8" max="9" width="12.85546875" style="36" customWidth="1"/>
    <col min="10" max="10" width="12.85546875" style="139" customWidth="1"/>
    <col min="11" max="16384" width="11.42578125" style="36"/>
  </cols>
  <sheetData>
    <row r="1" spans="1:10" ht="27.75" customHeight="1">
      <c r="A1" s="204" t="s">
        <v>147</v>
      </c>
      <c r="B1" s="204"/>
      <c r="C1" s="204"/>
    </row>
    <row r="2" spans="1:10">
      <c r="A2" s="140"/>
      <c r="B2" s="141"/>
      <c r="C2" s="141"/>
      <c r="D2" s="141"/>
      <c r="E2" s="141"/>
      <c r="F2" s="141"/>
      <c r="G2" s="141" t="s">
        <v>70</v>
      </c>
      <c r="H2" s="141"/>
      <c r="I2" s="141"/>
      <c r="J2" s="141"/>
    </row>
    <row r="3" spans="1:10">
      <c r="B3" s="143"/>
      <c r="C3" s="143"/>
      <c r="D3" s="143"/>
      <c r="E3" s="143" t="s">
        <v>129</v>
      </c>
      <c r="F3" s="143" t="s">
        <v>71</v>
      </c>
      <c r="G3" s="143" t="s">
        <v>72</v>
      </c>
      <c r="H3" s="143" t="s">
        <v>73</v>
      </c>
      <c r="I3" s="144" t="s">
        <v>148</v>
      </c>
      <c r="J3" s="143"/>
    </row>
    <row r="4" spans="1:10">
      <c r="B4" s="144" t="s">
        <v>74</v>
      </c>
      <c r="C4" s="143"/>
      <c r="D4" s="143"/>
      <c r="E4" s="143" t="s">
        <v>130</v>
      </c>
      <c r="F4" s="143" t="s">
        <v>75</v>
      </c>
      <c r="G4" s="143" t="s">
        <v>76</v>
      </c>
      <c r="H4" s="143" t="s">
        <v>77</v>
      </c>
      <c r="I4" s="143" t="s">
        <v>149</v>
      </c>
      <c r="J4" s="143"/>
    </row>
    <row r="5" spans="1:10">
      <c r="B5" s="143" t="s">
        <v>79</v>
      </c>
      <c r="C5" s="143" t="s">
        <v>80</v>
      </c>
      <c r="D5" s="143" t="s">
        <v>81</v>
      </c>
      <c r="E5" s="143" t="s">
        <v>131</v>
      </c>
      <c r="F5" s="143" t="s">
        <v>82</v>
      </c>
      <c r="G5" s="143" t="s">
        <v>83</v>
      </c>
      <c r="H5" s="143" t="s">
        <v>84</v>
      </c>
      <c r="I5" s="143" t="s">
        <v>85</v>
      </c>
      <c r="J5" s="143" t="s">
        <v>78</v>
      </c>
    </row>
    <row r="6" spans="1:10" ht="12" thickBot="1">
      <c r="A6" s="145" t="s">
        <v>0</v>
      </c>
      <c r="B6" s="146" t="s">
        <v>86</v>
      </c>
      <c r="C6" s="146" t="s">
        <v>87</v>
      </c>
      <c r="D6" s="146" t="s">
        <v>88</v>
      </c>
      <c r="E6" s="146" t="s">
        <v>132</v>
      </c>
      <c r="F6" s="146" t="s">
        <v>89</v>
      </c>
      <c r="G6" s="146" t="s">
        <v>34</v>
      </c>
      <c r="H6" s="146" t="s">
        <v>90</v>
      </c>
      <c r="I6" s="146" t="s">
        <v>91</v>
      </c>
      <c r="J6" s="146" t="s">
        <v>34</v>
      </c>
    </row>
    <row r="7" spans="1:10" s="148" customFormat="1" ht="25.5" customHeight="1">
      <c r="A7" s="175" t="s">
        <v>144</v>
      </c>
      <c r="B7" s="147">
        <v>1607</v>
      </c>
      <c r="C7" s="147">
        <v>3332</v>
      </c>
      <c r="D7" s="147">
        <v>-1146</v>
      </c>
      <c r="E7" s="147">
        <v>-412</v>
      </c>
      <c r="F7" s="147">
        <v>-11</v>
      </c>
      <c r="G7" s="147">
        <v>3370</v>
      </c>
      <c r="H7" s="147">
        <v>50</v>
      </c>
      <c r="I7" s="147">
        <v>-66</v>
      </c>
      <c r="J7" s="147">
        <f>SUM(G7:I7)</f>
        <v>3354</v>
      </c>
    </row>
    <row r="8" spans="1:10" s="148" customFormat="1" ht="25.5" customHeight="1">
      <c r="A8" s="151" t="s">
        <v>67</v>
      </c>
      <c r="B8" s="150">
        <v>0</v>
      </c>
      <c r="C8" s="150">
        <v>0</v>
      </c>
      <c r="D8" s="150">
        <v>152</v>
      </c>
      <c r="E8" s="150">
        <v>-182</v>
      </c>
      <c r="F8" s="150">
        <v>0</v>
      </c>
      <c r="G8" s="150">
        <v>-30</v>
      </c>
      <c r="H8" s="150">
        <v>0</v>
      </c>
      <c r="I8" s="150">
        <v>-3</v>
      </c>
      <c r="J8" s="150">
        <f>SUM(G8:I8)</f>
        <v>-33</v>
      </c>
    </row>
    <row r="9" spans="1:10" s="148" customFormat="1" ht="25.5" customHeight="1">
      <c r="A9" s="151" t="s">
        <v>92</v>
      </c>
      <c r="B9" s="150">
        <v>0</v>
      </c>
      <c r="C9" s="150">
        <v>0</v>
      </c>
      <c r="D9" s="150">
        <v>-7</v>
      </c>
      <c r="E9" s="150">
        <v>0</v>
      </c>
      <c r="F9" s="150">
        <v>0</v>
      </c>
      <c r="G9" s="150">
        <v>-7</v>
      </c>
      <c r="H9" s="150">
        <v>0</v>
      </c>
      <c r="I9" s="150">
        <v>29</v>
      </c>
      <c r="J9" s="150">
        <f>SUM(G9:I9)</f>
        <v>22</v>
      </c>
    </row>
    <row r="10" spans="1:10" s="148" customFormat="1" ht="25.5" customHeight="1">
      <c r="A10" s="151" t="s">
        <v>93</v>
      </c>
      <c r="B10" s="150">
        <v>0</v>
      </c>
      <c r="C10" s="150">
        <v>-2350</v>
      </c>
      <c r="D10" s="150">
        <v>2343</v>
      </c>
      <c r="E10" s="150">
        <v>7</v>
      </c>
      <c r="F10" s="150">
        <v>0</v>
      </c>
      <c r="G10" s="150">
        <v>0</v>
      </c>
      <c r="H10" s="150">
        <v>0</v>
      </c>
      <c r="I10" s="150">
        <v>0</v>
      </c>
      <c r="J10" s="150">
        <f>SUM(G10:I10)</f>
        <v>0</v>
      </c>
    </row>
    <row r="11" spans="1:10" s="148" customFormat="1" ht="25.5" customHeight="1" thickBot="1">
      <c r="A11" s="154" t="s">
        <v>153</v>
      </c>
      <c r="B11" s="155">
        <f>B7+B8+B9+B10</f>
        <v>1607</v>
      </c>
      <c r="C11" s="155">
        <f t="shared" ref="C11:J11" si="0">C7+C8+C9+C10</f>
        <v>982</v>
      </c>
      <c r="D11" s="155">
        <f t="shared" si="0"/>
        <v>1342</v>
      </c>
      <c r="E11" s="155">
        <f t="shared" si="0"/>
        <v>-587</v>
      </c>
      <c r="F11" s="155">
        <f t="shared" si="0"/>
        <v>-11</v>
      </c>
      <c r="G11" s="155">
        <f t="shared" si="0"/>
        <v>3333</v>
      </c>
      <c r="H11" s="155">
        <f t="shared" si="0"/>
        <v>50</v>
      </c>
      <c r="I11" s="155">
        <f t="shared" si="0"/>
        <v>-40</v>
      </c>
      <c r="J11" s="155">
        <f t="shared" si="0"/>
        <v>3343</v>
      </c>
    </row>
    <row r="15" spans="1:10">
      <c r="A15" s="140"/>
      <c r="B15" s="141"/>
      <c r="C15" s="141"/>
      <c r="D15" s="141"/>
      <c r="E15" s="141"/>
      <c r="F15" s="141"/>
      <c r="G15" s="141" t="s">
        <v>70</v>
      </c>
      <c r="H15" s="141"/>
      <c r="I15" s="141"/>
      <c r="J15" s="141"/>
    </row>
    <row r="16" spans="1:10">
      <c r="B16" s="143"/>
      <c r="C16" s="143"/>
      <c r="D16" s="143"/>
      <c r="E16" s="143" t="s">
        <v>129</v>
      </c>
      <c r="F16" s="143" t="s">
        <v>71</v>
      </c>
      <c r="G16" s="143" t="s">
        <v>72</v>
      </c>
      <c r="H16" s="143" t="s">
        <v>73</v>
      </c>
      <c r="I16" s="143" t="s">
        <v>150</v>
      </c>
      <c r="J16" s="143"/>
    </row>
    <row r="17" spans="1:10">
      <c r="B17" s="144" t="s">
        <v>74</v>
      </c>
      <c r="C17" s="143"/>
      <c r="D17" s="143"/>
      <c r="E17" s="143" t="s">
        <v>130</v>
      </c>
      <c r="F17" s="143" t="s">
        <v>75</v>
      </c>
      <c r="G17" s="143" t="s">
        <v>76</v>
      </c>
      <c r="H17" s="143" t="s">
        <v>77</v>
      </c>
      <c r="I17" s="143" t="s">
        <v>149</v>
      </c>
      <c r="J17" s="143"/>
    </row>
    <row r="18" spans="1:10">
      <c r="B18" s="143" t="s">
        <v>79</v>
      </c>
      <c r="C18" s="143" t="s">
        <v>80</v>
      </c>
      <c r="D18" s="143" t="s">
        <v>81</v>
      </c>
      <c r="E18" s="143" t="s">
        <v>131</v>
      </c>
      <c r="F18" s="143" t="s">
        <v>82</v>
      </c>
      <c r="G18" s="143" t="s">
        <v>83</v>
      </c>
      <c r="H18" s="143" t="s">
        <v>84</v>
      </c>
      <c r="I18" s="143" t="s">
        <v>85</v>
      </c>
      <c r="J18" s="143" t="s">
        <v>78</v>
      </c>
    </row>
    <row r="19" spans="1:10" ht="12" thickBot="1">
      <c r="A19" s="145" t="s">
        <v>0</v>
      </c>
      <c r="B19" s="146" t="s">
        <v>86</v>
      </c>
      <c r="C19" s="146" t="s">
        <v>87</v>
      </c>
      <c r="D19" s="146" t="s">
        <v>88</v>
      </c>
      <c r="E19" s="146" t="s">
        <v>132</v>
      </c>
      <c r="F19" s="146" t="s">
        <v>89</v>
      </c>
      <c r="G19" s="146" t="s">
        <v>34</v>
      </c>
      <c r="H19" s="146" t="s">
        <v>90</v>
      </c>
      <c r="I19" s="146" t="s">
        <v>91</v>
      </c>
      <c r="J19" s="146" t="s">
        <v>34</v>
      </c>
    </row>
    <row r="20" spans="1:10" s="148" customFormat="1" ht="25.5" customHeight="1">
      <c r="A20" s="156" t="s">
        <v>136</v>
      </c>
      <c r="B20" s="147">
        <v>1607</v>
      </c>
      <c r="C20" s="147">
        <v>3332</v>
      </c>
      <c r="D20" s="147">
        <v>1266</v>
      </c>
      <c r="E20" s="147">
        <v>-168</v>
      </c>
      <c r="F20" s="147">
        <v>-10</v>
      </c>
      <c r="G20" s="147">
        <f>SUM(B20:F20)</f>
        <v>6027</v>
      </c>
      <c r="H20" s="147">
        <v>50</v>
      </c>
      <c r="I20" s="147">
        <v>-61</v>
      </c>
      <c r="J20" s="147">
        <f>SUM(G20:I20)</f>
        <v>6016</v>
      </c>
    </row>
    <row r="21" spans="1:10" s="153" customFormat="1" ht="25.5" customHeight="1">
      <c r="A21" s="149" t="s">
        <v>67</v>
      </c>
      <c r="B21" s="152">
        <v>0</v>
      </c>
      <c r="C21" s="152">
        <v>0</v>
      </c>
      <c r="D21" s="152">
        <v>64</v>
      </c>
      <c r="E21" s="152">
        <v>-119</v>
      </c>
      <c r="F21" s="152">
        <v>-1</v>
      </c>
      <c r="G21" s="150">
        <f t="shared" ref="G21" si="1">SUM(B21:F21)</f>
        <v>-56</v>
      </c>
      <c r="H21" s="152">
        <v>0</v>
      </c>
      <c r="I21" s="152">
        <v>-10</v>
      </c>
      <c r="J21" s="147">
        <f t="shared" ref="J21" si="2">SUM(G21:I21)</f>
        <v>-66</v>
      </c>
    </row>
    <row r="22" spans="1:10" s="153" customFormat="1" ht="25.5" customHeight="1">
      <c r="A22" s="149" t="s">
        <v>92</v>
      </c>
      <c r="B22" s="152">
        <v>0</v>
      </c>
      <c r="C22" s="152">
        <v>0</v>
      </c>
      <c r="D22" s="152">
        <v>-36</v>
      </c>
      <c r="E22" s="152">
        <v>0</v>
      </c>
      <c r="F22" s="152">
        <v>0</v>
      </c>
      <c r="G22" s="150">
        <v>-36</v>
      </c>
      <c r="H22" s="152">
        <v>0</v>
      </c>
      <c r="I22" s="152">
        <v>30</v>
      </c>
      <c r="J22" s="147">
        <f>SUM(G22:I22)</f>
        <v>-6</v>
      </c>
    </row>
    <row r="23" spans="1:10" s="153" customFormat="1" ht="25.5" customHeight="1">
      <c r="A23" s="149" t="s">
        <v>93</v>
      </c>
      <c r="B23" s="152">
        <v>0</v>
      </c>
      <c r="C23" s="152">
        <v>0</v>
      </c>
      <c r="D23" s="152">
        <v>-6</v>
      </c>
      <c r="E23" s="152">
        <v>3</v>
      </c>
      <c r="F23" s="152">
        <v>0</v>
      </c>
      <c r="G23" s="152">
        <v>-3</v>
      </c>
      <c r="H23" s="152">
        <v>0</v>
      </c>
      <c r="I23" s="152">
        <v>0</v>
      </c>
      <c r="J23" s="172">
        <f>SUM(G23:I23)</f>
        <v>-3</v>
      </c>
    </row>
    <row r="24" spans="1:10" s="148" customFormat="1" ht="25.5" customHeight="1" thickBot="1">
      <c r="A24" s="154" t="s">
        <v>140</v>
      </c>
      <c r="B24" s="155">
        <f>B20+B21+B22+B23</f>
        <v>1607</v>
      </c>
      <c r="C24" s="155">
        <f t="shared" ref="C24:I24" si="3">C20+C21+C22+C23</f>
        <v>3332</v>
      </c>
      <c r="D24" s="155">
        <f t="shared" si="3"/>
        <v>1288</v>
      </c>
      <c r="E24" s="155">
        <f t="shared" si="3"/>
        <v>-284</v>
      </c>
      <c r="F24" s="155">
        <f t="shared" si="3"/>
        <v>-11</v>
      </c>
      <c r="G24" s="155">
        <f t="shared" si="3"/>
        <v>5932</v>
      </c>
      <c r="H24" s="155">
        <f t="shared" si="3"/>
        <v>50</v>
      </c>
      <c r="I24" s="155">
        <f t="shared" si="3"/>
        <v>-41</v>
      </c>
      <c r="J24" s="155">
        <f>J20+J21+J22+J23</f>
        <v>5941</v>
      </c>
    </row>
    <row r="26" spans="1:10" ht="11.25" customHeight="1">
      <c r="A26" s="1" t="s">
        <v>43</v>
      </c>
    </row>
    <row r="27" spans="1:10" ht="11.25" customHeight="1">
      <c r="A27" s="1" t="s">
        <v>44</v>
      </c>
    </row>
    <row r="28" spans="1:10">
      <c r="A28" s="205" t="s">
        <v>152</v>
      </c>
      <c r="B28" s="205"/>
      <c r="C28" s="205"/>
      <c r="D28" s="205"/>
      <c r="E28" s="205"/>
      <c r="F28" s="205"/>
      <c r="G28" s="205"/>
      <c r="H28" s="205"/>
      <c r="I28" s="205"/>
      <c r="J28" s="205"/>
    </row>
  </sheetData>
  <mergeCells count="2">
    <mergeCell ref="A1:C1"/>
    <mergeCell ref="A28:J28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ignoredErrors>
    <ignoredError sqref="J7:J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Bialas, Svenja</dc:creator>
  <cp:lastModifiedBy>Pohlmann, Svenja</cp:lastModifiedBy>
  <cp:lastPrinted>2019-08-28T06:37:07Z</cp:lastPrinted>
  <dcterms:created xsi:type="dcterms:W3CDTF">2013-04-24T12:16:31Z</dcterms:created>
  <dcterms:modified xsi:type="dcterms:W3CDTF">2019-08-28T12:00:27Z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{40ABBBA0-EAB0-402E-AF37-B7E8C200A91C}</vt:lpwstr>
  </property>
</Properties>
</file>